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bookViews>
    <workbookView xWindow="0" yWindow="0" windowWidth="23016" windowHeight="9168" firstSheet="2" activeTab="4"/>
  </bookViews>
  <sheets>
    <sheet name="Opći dio " sheetId="6" r:id="rId1"/>
    <sheet name="Prihodi i rashodi po ek.klas." sheetId="4" r:id="rId2"/>
    <sheet name="Prihodi i rashodi-izvori" sheetId="7" r:id="rId3"/>
    <sheet name="Rashodi prema funkcijskoj kl" sheetId="8" r:id="rId4"/>
    <sheet name="Rashodi i izdaci-iz.fin,ek i pr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4" i="4" l="1"/>
  <c r="D14" i="6" l="1"/>
  <c r="F21" i="7" l="1"/>
  <c r="F22" i="7"/>
  <c r="E21" i="7"/>
  <c r="E22" i="7"/>
  <c r="D23" i="7"/>
  <c r="C23" i="7"/>
  <c r="B23" i="7"/>
  <c r="E27" i="4"/>
  <c r="F27" i="4"/>
  <c r="F8" i="7"/>
  <c r="F9" i="7"/>
  <c r="H7" i="5"/>
  <c r="B14" i="6" l="1"/>
  <c r="B9" i="6"/>
  <c r="B15" i="6" s="1"/>
  <c r="D24" i="4"/>
  <c r="B16" i="4"/>
  <c r="H234" i="5" l="1"/>
  <c r="C24" i="4" l="1"/>
  <c r="B24" i="4"/>
  <c r="J39" i="5" l="1"/>
  <c r="J40" i="5"/>
  <c r="J41" i="5"/>
  <c r="J42" i="5"/>
  <c r="J43" i="5"/>
  <c r="J44" i="5"/>
  <c r="J45" i="5"/>
  <c r="J46" i="5"/>
  <c r="J215" i="5"/>
  <c r="J216" i="5"/>
  <c r="J218" i="5"/>
  <c r="I215" i="5"/>
  <c r="I216" i="5"/>
  <c r="I218" i="5"/>
  <c r="G212" i="5"/>
  <c r="G213" i="5"/>
  <c r="F213" i="5"/>
  <c r="F212" i="5" s="1"/>
  <c r="H217" i="5"/>
  <c r="I217" i="5" s="1"/>
  <c r="G217" i="5"/>
  <c r="F217" i="5"/>
  <c r="J217" i="5" s="1"/>
  <c r="H214" i="5"/>
  <c r="I214" i="5" s="1"/>
  <c r="G214" i="5"/>
  <c r="F214" i="5"/>
  <c r="J147" i="5"/>
  <c r="I144" i="5"/>
  <c r="H146" i="5"/>
  <c r="G146" i="5"/>
  <c r="G145" i="5" s="1"/>
  <c r="G144" i="5" s="1"/>
  <c r="F146" i="5"/>
  <c r="F145" i="5" s="1"/>
  <c r="F144" i="5" s="1"/>
  <c r="J126" i="5"/>
  <c r="J127" i="5"/>
  <c r="I126" i="5"/>
  <c r="I127" i="5"/>
  <c r="H125" i="5"/>
  <c r="G125" i="5"/>
  <c r="F125" i="5"/>
  <c r="J119" i="5"/>
  <c r="I119" i="5"/>
  <c r="I122" i="5"/>
  <c r="G118" i="5"/>
  <c r="G117" i="5"/>
  <c r="H118" i="5"/>
  <c r="I118" i="5" s="1"/>
  <c r="F118" i="5"/>
  <c r="F117" i="5" s="1"/>
  <c r="J214" i="5" l="1"/>
  <c r="H213" i="5"/>
  <c r="I147" i="5"/>
  <c r="J125" i="5"/>
  <c r="J146" i="5"/>
  <c r="H145" i="5"/>
  <c r="I125" i="5"/>
  <c r="J118" i="5"/>
  <c r="H117" i="5"/>
  <c r="I213" i="5" l="1"/>
  <c r="H212" i="5"/>
  <c r="J213" i="5"/>
  <c r="H144" i="5"/>
  <c r="J145" i="5"/>
  <c r="I146" i="5"/>
  <c r="J117" i="5"/>
  <c r="I117" i="5"/>
  <c r="J212" i="5" l="1"/>
  <c r="I212" i="5"/>
  <c r="I145" i="5"/>
  <c r="J144" i="5"/>
  <c r="J110" i="5" l="1"/>
  <c r="J111" i="5"/>
  <c r="J113" i="5"/>
  <c r="J114" i="5"/>
  <c r="I110" i="5"/>
  <c r="I111" i="5"/>
  <c r="I113" i="5"/>
  <c r="I114" i="5"/>
  <c r="H109" i="5"/>
  <c r="F109" i="5"/>
  <c r="G109" i="5"/>
  <c r="I39" i="5"/>
  <c r="I40" i="5"/>
  <c r="I41" i="5"/>
  <c r="I42" i="5"/>
  <c r="I46" i="5"/>
  <c r="F38" i="5"/>
  <c r="J34" i="5"/>
  <c r="J36" i="5"/>
  <c r="I34" i="5"/>
  <c r="I36" i="5"/>
  <c r="H35" i="5"/>
  <c r="G35" i="5"/>
  <c r="F35" i="5"/>
  <c r="H33" i="5"/>
  <c r="G33" i="5"/>
  <c r="F33" i="5"/>
  <c r="F239" i="5"/>
  <c r="F238" i="5" s="1"/>
  <c r="F234" i="5"/>
  <c r="F229" i="5"/>
  <c r="F224" i="5"/>
  <c r="F222" i="5"/>
  <c r="F209" i="5"/>
  <c r="F208" i="5" s="1"/>
  <c r="F207" i="5" s="1"/>
  <c r="F204" i="5"/>
  <c r="F202" i="5"/>
  <c r="F199" i="5"/>
  <c r="F194" i="5"/>
  <c r="F192" i="5"/>
  <c r="F187" i="5"/>
  <c r="F186" i="5" s="1"/>
  <c r="F184" i="5"/>
  <c r="F181" i="5"/>
  <c r="F174" i="5"/>
  <c r="F168" i="5"/>
  <c r="F164" i="5"/>
  <c r="F158" i="5"/>
  <c r="F155" i="5" s="1"/>
  <c r="F154" i="5" s="1"/>
  <c r="F156" i="5"/>
  <c r="F151" i="5"/>
  <c r="F150" i="5" s="1"/>
  <c r="F149" i="5" s="1"/>
  <c r="F141" i="5"/>
  <c r="F140" i="5" s="1"/>
  <c r="F135" i="5"/>
  <c r="F131" i="5"/>
  <c r="F130" i="5" s="1"/>
  <c r="F124" i="5"/>
  <c r="F121" i="5"/>
  <c r="F120" i="5" s="1"/>
  <c r="F116" i="5"/>
  <c r="F112" i="5"/>
  <c r="F104" i="5"/>
  <c r="F102" i="5"/>
  <c r="F100" i="5"/>
  <c r="F97" i="5"/>
  <c r="F95" i="5"/>
  <c r="F93" i="5"/>
  <c r="F88" i="5"/>
  <c r="F86" i="5"/>
  <c r="F84" i="5"/>
  <c r="F82" i="5"/>
  <c r="F77" i="5"/>
  <c r="F74" i="5"/>
  <c r="F73" i="5" s="1"/>
  <c r="F72" i="5" s="1"/>
  <c r="F69" i="5"/>
  <c r="F61" i="5"/>
  <c r="F56" i="5"/>
  <c r="F52" i="5"/>
  <c r="F49" i="5"/>
  <c r="F28" i="5"/>
  <c r="F18" i="5"/>
  <c r="F11" i="5"/>
  <c r="F7" i="5"/>
  <c r="I109" i="5" l="1"/>
  <c r="F108" i="5"/>
  <c r="F107" i="5" s="1"/>
  <c r="J109" i="5"/>
  <c r="F163" i="5"/>
  <c r="F6" i="5"/>
  <c r="F5" i="5" s="1"/>
  <c r="F198" i="5"/>
  <c r="F197" i="5" s="1"/>
  <c r="F180" i="5"/>
  <c r="F179" i="5" s="1"/>
  <c r="J35" i="5"/>
  <c r="F191" i="5"/>
  <c r="F190" i="5" s="1"/>
  <c r="F92" i="5"/>
  <c r="F51" i="5"/>
  <c r="F48" i="5" s="1"/>
  <c r="F47" i="5" s="1"/>
  <c r="F221" i="5"/>
  <c r="F220" i="5" s="1"/>
  <c r="F99" i="5"/>
  <c r="F173" i="5"/>
  <c r="F172" i="5" s="1"/>
  <c r="I35" i="5"/>
  <c r="F81" i="5"/>
  <c r="F80" i="5" s="1"/>
  <c r="D14" i="8"/>
  <c r="D13" i="8" s="1"/>
  <c r="C14" i="8"/>
  <c r="C13" i="8" s="1"/>
  <c r="F91" i="5" l="1"/>
  <c r="D16" i="4"/>
  <c r="D15" i="4" s="1"/>
  <c r="D19" i="4"/>
  <c r="D18" i="4" s="1"/>
  <c r="C19" i="4"/>
  <c r="D21" i="4"/>
  <c r="G116" i="5" l="1"/>
  <c r="G121" i="5"/>
  <c r="H121" i="5"/>
  <c r="J121" i="5" s="1"/>
  <c r="D62" i="4"/>
  <c r="C62" i="4"/>
  <c r="B62" i="4"/>
  <c r="C40" i="4"/>
  <c r="J223" i="5"/>
  <c r="I223" i="5"/>
  <c r="J240" i="5"/>
  <c r="I240" i="5"/>
  <c r="H239" i="5"/>
  <c r="G239" i="5"/>
  <c r="G238" i="5" s="1"/>
  <c r="G234" i="5"/>
  <c r="H222" i="5"/>
  <c r="G222" i="5"/>
  <c r="G120" i="5" l="1"/>
  <c r="I121" i="5"/>
  <c r="H116" i="5"/>
  <c r="I239" i="5"/>
  <c r="J239" i="5"/>
  <c r="J222" i="5"/>
  <c r="H120" i="5"/>
  <c r="J120" i="5" s="1"/>
  <c r="I222" i="5"/>
  <c r="H238" i="5"/>
  <c r="I50" i="5"/>
  <c r="I53" i="5"/>
  <c r="I54" i="5"/>
  <c r="I55" i="5"/>
  <c r="I57" i="5"/>
  <c r="I58" i="5"/>
  <c r="I59" i="5"/>
  <c r="I60" i="5"/>
  <c r="I62" i="5"/>
  <c r="I63" i="5"/>
  <c r="I64" i="5"/>
  <c r="I65" i="5"/>
  <c r="I66" i="5"/>
  <c r="I67" i="5"/>
  <c r="I68" i="5"/>
  <c r="I70" i="5"/>
  <c r="I71" i="5"/>
  <c r="I75" i="5"/>
  <c r="I76" i="5"/>
  <c r="I78" i="5"/>
  <c r="I83" i="5"/>
  <c r="I85" i="5"/>
  <c r="I87" i="5"/>
  <c r="I89" i="5"/>
  <c r="I94" i="5"/>
  <c r="I96" i="5"/>
  <c r="I98" i="5"/>
  <c r="I101" i="5"/>
  <c r="I103" i="5"/>
  <c r="I105" i="5"/>
  <c r="I132" i="5"/>
  <c r="I133" i="5"/>
  <c r="I136" i="5"/>
  <c r="I137" i="5"/>
  <c r="I138" i="5"/>
  <c r="I152" i="5"/>
  <c r="I157" i="5"/>
  <c r="I159" i="5"/>
  <c r="I160" i="5"/>
  <c r="I161" i="5"/>
  <c r="I8" i="5"/>
  <c r="I9" i="5"/>
  <c r="I10" i="5"/>
  <c r="I12" i="5"/>
  <c r="I13" i="5"/>
  <c r="I14" i="5"/>
  <c r="I15" i="5"/>
  <c r="I16" i="5"/>
  <c r="I17" i="5"/>
  <c r="I19" i="5"/>
  <c r="I20" i="5"/>
  <c r="I21" i="5"/>
  <c r="I22" i="5"/>
  <c r="I23" i="5"/>
  <c r="I24" i="5"/>
  <c r="I25" i="5"/>
  <c r="I26" i="5"/>
  <c r="I27" i="5"/>
  <c r="I29" i="5"/>
  <c r="I30" i="5"/>
  <c r="I31" i="5"/>
  <c r="I32" i="5"/>
  <c r="J157" i="5"/>
  <c r="J159" i="5"/>
  <c r="J160" i="5"/>
  <c r="J161" i="5"/>
  <c r="H156" i="5"/>
  <c r="G156" i="5"/>
  <c r="H158" i="5"/>
  <c r="G158" i="5"/>
  <c r="J116" i="5" l="1"/>
  <c r="I116" i="5"/>
  <c r="I120" i="5"/>
  <c r="I158" i="5"/>
  <c r="H155" i="5"/>
  <c r="H154" i="5" s="1"/>
  <c r="J238" i="5"/>
  <c r="I238" i="5"/>
  <c r="J158" i="5"/>
  <c r="I156" i="5"/>
  <c r="G155" i="5"/>
  <c r="G154" i="5" s="1"/>
  <c r="J156" i="5"/>
  <c r="J105" i="5"/>
  <c r="H104" i="5"/>
  <c r="G104" i="5"/>
  <c r="H86" i="5"/>
  <c r="H38" i="5"/>
  <c r="J38" i="5" s="1"/>
  <c r="G38" i="5"/>
  <c r="I38" i="5" l="1"/>
  <c r="J154" i="5"/>
  <c r="J155" i="5"/>
  <c r="I154" i="5"/>
  <c r="I155" i="5"/>
  <c r="I104" i="5"/>
  <c r="J104" i="5"/>
  <c r="G95" i="5"/>
  <c r="B14" i="8" l="1"/>
  <c r="B13" i="8" s="1"/>
  <c r="E13" i="8" s="1"/>
  <c r="E15" i="8"/>
  <c r="F14" i="8"/>
  <c r="F15" i="8"/>
  <c r="F13" i="8"/>
  <c r="E14" i="8" l="1"/>
  <c r="F4" i="7"/>
  <c r="F5" i="7"/>
  <c r="F6" i="7"/>
  <c r="F7" i="7"/>
  <c r="C14" i="6" l="1"/>
  <c r="D23" i="4" l="1"/>
  <c r="J8" i="5" l="1"/>
  <c r="J9" i="5"/>
  <c r="J10" i="5"/>
  <c r="J12" i="5"/>
  <c r="J13" i="5"/>
  <c r="J14" i="5"/>
  <c r="J15" i="5"/>
  <c r="J16" i="5"/>
  <c r="J17" i="5"/>
  <c r="J19" i="5"/>
  <c r="J20" i="5"/>
  <c r="J21" i="5"/>
  <c r="J22" i="5"/>
  <c r="J23" i="5"/>
  <c r="J24" i="5"/>
  <c r="J25" i="5"/>
  <c r="J26" i="5"/>
  <c r="J27" i="5"/>
  <c r="J29" i="5"/>
  <c r="J30" i="5"/>
  <c r="J31" i="5"/>
  <c r="J32" i="5"/>
  <c r="J50" i="5"/>
  <c r="J53" i="5"/>
  <c r="J54" i="5"/>
  <c r="J55" i="5"/>
  <c r="J57" i="5"/>
  <c r="J58" i="5"/>
  <c r="J59" i="5"/>
  <c r="J60" i="5"/>
  <c r="J62" i="5"/>
  <c r="J63" i="5"/>
  <c r="J64" i="5"/>
  <c r="J65" i="5"/>
  <c r="J66" i="5"/>
  <c r="J67" i="5"/>
  <c r="J68" i="5"/>
  <c r="J70" i="5"/>
  <c r="J71" i="5"/>
  <c r="J75" i="5"/>
  <c r="J76" i="5"/>
  <c r="J78" i="5"/>
  <c r="J83" i="5"/>
  <c r="J85" i="5"/>
  <c r="J87" i="5"/>
  <c r="J89" i="5"/>
  <c r="J94" i="5"/>
  <c r="J96" i="5"/>
  <c r="J98" i="5"/>
  <c r="J101" i="5"/>
  <c r="J103" i="5"/>
  <c r="J122" i="5"/>
  <c r="J132" i="5"/>
  <c r="J133" i="5"/>
  <c r="J136" i="5"/>
  <c r="J137" i="5"/>
  <c r="J138" i="5"/>
  <c r="J142" i="5"/>
  <c r="J152" i="5"/>
  <c r="J165" i="5"/>
  <c r="J166" i="5"/>
  <c r="J169" i="5"/>
  <c r="J170" i="5"/>
  <c r="J175" i="5"/>
  <c r="J177" i="5"/>
  <c r="J182" i="5"/>
  <c r="J183" i="5"/>
  <c r="J185" i="5"/>
  <c r="J188" i="5"/>
  <c r="J193" i="5"/>
  <c r="J195" i="5"/>
  <c r="J200" i="5"/>
  <c r="J201" i="5"/>
  <c r="J203" i="5"/>
  <c r="J205" i="5"/>
  <c r="J210" i="5"/>
  <c r="J225" i="5"/>
  <c r="J226" i="5"/>
  <c r="J227" i="5"/>
  <c r="J228" i="5"/>
  <c r="J230" i="5"/>
  <c r="J231" i="5"/>
  <c r="J232" i="5"/>
  <c r="J233" i="5"/>
  <c r="J236" i="5"/>
  <c r="J237" i="5"/>
  <c r="I165" i="5"/>
  <c r="I166" i="5"/>
  <c r="I169" i="5"/>
  <c r="I170" i="5"/>
  <c r="I175" i="5"/>
  <c r="I177" i="5"/>
  <c r="I182" i="5"/>
  <c r="I183" i="5"/>
  <c r="I185" i="5"/>
  <c r="I188" i="5"/>
  <c r="I193" i="5"/>
  <c r="I195" i="5"/>
  <c r="I200" i="5"/>
  <c r="I201" i="5"/>
  <c r="I203" i="5"/>
  <c r="I205" i="5"/>
  <c r="I210" i="5"/>
  <c r="I225" i="5"/>
  <c r="I226" i="5"/>
  <c r="I227" i="5"/>
  <c r="I228" i="5"/>
  <c r="I230" i="5"/>
  <c r="I231" i="5"/>
  <c r="I232" i="5"/>
  <c r="I233" i="5"/>
  <c r="I236" i="5"/>
  <c r="I237" i="5"/>
  <c r="H229" i="5"/>
  <c r="H224" i="5"/>
  <c r="H221" i="5" s="1"/>
  <c r="H209" i="5"/>
  <c r="H208" i="5" s="1"/>
  <c r="H207" i="5" s="1"/>
  <c r="H204" i="5"/>
  <c r="H202" i="5"/>
  <c r="H199" i="5"/>
  <c r="H194" i="5"/>
  <c r="H192" i="5"/>
  <c r="H187" i="5"/>
  <c r="H186" i="5" s="1"/>
  <c r="H184" i="5"/>
  <c r="H181" i="5"/>
  <c r="H174" i="5"/>
  <c r="H168" i="5"/>
  <c r="H164" i="5"/>
  <c r="H151" i="5"/>
  <c r="H141" i="5"/>
  <c r="H135" i="5"/>
  <c r="H131" i="5"/>
  <c r="H112" i="5"/>
  <c r="H100" i="5"/>
  <c r="H102" i="5"/>
  <c r="H97" i="5"/>
  <c r="H95" i="5"/>
  <c r="I95" i="5" s="1"/>
  <c r="H93" i="5"/>
  <c r="H88" i="5"/>
  <c r="H84" i="5"/>
  <c r="H82" i="5"/>
  <c r="H52" i="5"/>
  <c r="H77" i="5"/>
  <c r="H74" i="5"/>
  <c r="H69" i="5"/>
  <c r="H61" i="5"/>
  <c r="H56" i="5"/>
  <c r="H49" i="5"/>
  <c r="H108" i="5" l="1"/>
  <c r="H107" i="5" s="1"/>
  <c r="J112" i="5"/>
  <c r="H163" i="5"/>
  <c r="H124" i="5"/>
  <c r="H130" i="5"/>
  <c r="H140" i="5"/>
  <c r="H150" i="5"/>
  <c r="H99" i="5"/>
  <c r="H73" i="5"/>
  <c r="H81" i="5"/>
  <c r="H51" i="5"/>
  <c r="J33" i="5"/>
  <c r="H198" i="5"/>
  <c r="H197" i="5" s="1"/>
  <c r="H191" i="5"/>
  <c r="H190" i="5" s="1"/>
  <c r="H180" i="5"/>
  <c r="H179" i="5" s="1"/>
  <c r="H173" i="5"/>
  <c r="H172" i="5" s="1"/>
  <c r="H92" i="5"/>
  <c r="I234" i="5"/>
  <c r="G229" i="5"/>
  <c r="I229" i="5" s="1"/>
  <c r="G224" i="5"/>
  <c r="J234" i="5"/>
  <c r="J229" i="5"/>
  <c r="G135" i="5"/>
  <c r="I135" i="5" s="1"/>
  <c r="J135" i="5"/>
  <c r="J77" i="5"/>
  <c r="J74" i="5"/>
  <c r="G209" i="5"/>
  <c r="J209" i="5"/>
  <c r="G204" i="5"/>
  <c r="I204" i="5" s="1"/>
  <c r="G202" i="5"/>
  <c r="I202" i="5" s="1"/>
  <c r="G199" i="5"/>
  <c r="I199" i="5" s="1"/>
  <c r="J204" i="5"/>
  <c r="J202" i="5"/>
  <c r="J199" i="5"/>
  <c r="G194" i="5"/>
  <c r="I194" i="5" s="1"/>
  <c r="G192" i="5"/>
  <c r="I192" i="5" s="1"/>
  <c r="J194" i="5"/>
  <c r="J192" i="5"/>
  <c r="G181" i="5"/>
  <c r="I181" i="5" s="1"/>
  <c r="J181" i="5"/>
  <c r="G187" i="5"/>
  <c r="G184" i="5"/>
  <c r="I184" i="5" s="1"/>
  <c r="J184" i="5"/>
  <c r="I176" i="5"/>
  <c r="G174" i="5"/>
  <c r="I174" i="5" s="1"/>
  <c r="J176" i="5"/>
  <c r="J174" i="5"/>
  <c r="G168" i="5"/>
  <c r="I168" i="5" s="1"/>
  <c r="G164" i="5"/>
  <c r="I164" i="5" s="1"/>
  <c r="J168" i="5"/>
  <c r="J164" i="5"/>
  <c r="G151" i="5"/>
  <c r="I151" i="5" s="1"/>
  <c r="G141" i="5"/>
  <c r="I141" i="5" s="1"/>
  <c r="G131" i="5"/>
  <c r="I131" i="5" s="1"/>
  <c r="G112" i="5"/>
  <c r="G108" i="5" s="1"/>
  <c r="G107" i="5" s="1"/>
  <c r="G93" i="5"/>
  <c r="I93" i="5" s="1"/>
  <c r="G102" i="5"/>
  <c r="I102" i="5" s="1"/>
  <c r="G100" i="5"/>
  <c r="G97" i="5"/>
  <c r="I97" i="5" s="1"/>
  <c r="G88" i="5"/>
  <c r="I88" i="5" s="1"/>
  <c r="G86" i="5"/>
  <c r="I86" i="5" s="1"/>
  <c r="G84" i="5"/>
  <c r="I84" i="5" s="1"/>
  <c r="G82" i="5"/>
  <c r="I82" i="5" s="1"/>
  <c r="J88" i="5"/>
  <c r="J86" i="5"/>
  <c r="J84" i="5"/>
  <c r="J82" i="5"/>
  <c r="G74" i="5"/>
  <c r="I74" i="5" s="1"/>
  <c r="G77" i="5"/>
  <c r="I77" i="5" s="1"/>
  <c r="G69" i="5"/>
  <c r="I69" i="5" s="1"/>
  <c r="G61" i="5"/>
  <c r="I61" i="5" s="1"/>
  <c r="G56" i="5"/>
  <c r="I56" i="5" s="1"/>
  <c r="G52" i="5"/>
  <c r="I52" i="5" s="1"/>
  <c r="G49" i="5"/>
  <c r="I49" i="5" s="1"/>
  <c r="J69" i="5"/>
  <c r="J61" i="5"/>
  <c r="J56" i="5"/>
  <c r="J52" i="5"/>
  <c r="J49" i="5"/>
  <c r="J102" i="5"/>
  <c r="J100" i="5"/>
  <c r="J97" i="5"/>
  <c r="J95" i="5"/>
  <c r="J93" i="5"/>
  <c r="I108" i="5" l="1"/>
  <c r="J108" i="5"/>
  <c r="I112" i="5"/>
  <c r="I224" i="5"/>
  <c r="G221" i="5"/>
  <c r="J224" i="5"/>
  <c r="J140" i="5"/>
  <c r="H91" i="5"/>
  <c r="H72" i="5"/>
  <c r="G99" i="5"/>
  <c r="I99" i="5" s="1"/>
  <c r="I100" i="5"/>
  <c r="H48" i="5"/>
  <c r="H47" i="5" s="1"/>
  <c r="H80" i="5"/>
  <c r="H149" i="5"/>
  <c r="J208" i="5"/>
  <c r="J141" i="5"/>
  <c r="G208" i="5"/>
  <c r="I209" i="5"/>
  <c r="G186" i="5"/>
  <c r="I186" i="5" s="1"/>
  <c r="I187" i="5"/>
  <c r="J186" i="5"/>
  <c r="J187" i="5"/>
  <c r="G150" i="5"/>
  <c r="I150" i="5" s="1"/>
  <c r="J151" i="5"/>
  <c r="G140" i="5"/>
  <c r="I140" i="5" s="1"/>
  <c r="G130" i="5"/>
  <c r="I130" i="5" s="1"/>
  <c r="J130" i="5"/>
  <c r="J131" i="5"/>
  <c r="G124" i="5"/>
  <c r="I124" i="5" s="1"/>
  <c r="J124" i="5"/>
  <c r="G73" i="5"/>
  <c r="I73" i="5" s="1"/>
  <c r="J163" i="5"/>
  <c r="G198" i="5"/>
  <c r="G191" i="5"/>
  <c r="G180" i="5"/>
  <c r="G173" i="5"/>
  <c r="G163" i="5"/>
  <c r="I163" i="5" s="1"/>
  <c r="G81" i="5"/>
  <c r="I81" i="5" s="1"/>
  <c r="G92" i="5"/>
  <c r="I92" i="5" s="1"/>
  <c r="J92" i="5"/>
  <c r="G51" i="5"/>
  <c r="G48" i="5" s="1"/>
  <c r="J99" i="5"/>
  <c r="H28" i="5"/>
  <c r="H18" i="5"/>
  <c r="H11" i="5"/>
  <c r="G45" i="5"/>
  <c r="I45" i="5" s="1"/>
  <c r="G28" i="5"/>
  <c r="G18" i="5"/>
  <c r="G11" i="5"/>
  <c r="G7" i="5"/>
  <c r="D76" i="4"/>
  <c r="D70" i="4"/>
  <c r="D33" i="4"/>
  <c r="D35" i="4"/>
  <c r="D37" i="4"/>
  <c r="D40" i="4"/>
  <c r="D45" i="4"/>
  <c r="D52" i="4"/>
  <c r="D72" i="4"/>
  <c r="D79" i="4"/>
  <c r="D82" i="4"/>
  <c r="C82" i="4"/>
  <c r="C79" i="4"/>
  <c r="C76" i="4"/>
  <c r="C72" i="4"/>
  <c r="C70" i="4"/>
  <c r="C52" i="4"/>
  <c r="C45" i="4"/>
  <c r="C37" i="4"/>
  <c r="C35" i="4"/>
  <c r="C33" i="4"/>
  <c r="D7" i="4"/>
  <c r="D10" i="4"/>
  <c r="D12" i="4"/>
  <c r="C7" i="4"/>
  <c r="C10" i="4"/>
  <c r="C12" i="4"/>
  <c r="C16" i="4"/>
  <c r="C15" i="4" s="1"/>
  <c r="C21" i="4"/>
  <c r="C23" i="4"/>
  <c r="B33" i="4"/>
  <c r="B35" i="4"/>
  <c r="B37" i="4"/>
  <c r="B40" i="4"/>
  <c r="B45" i="4"/>
  <c r="B52" i="4"/>
  <c r="B70" i="4"/>
  <c r="B72" i="4"/>
  <c r="B76" i="4"/>
  <c r="B79" i="4"/>
  <c r="B82" i="4"/>
  <c r="B23" i="4"/>
  <c r="B21" i="4"/>
  <c r="B18" i="4" s="1"/>
  <c r="B15" i="4"/>
  <c r="B12" i="4"/>
  <c r="B10" i="4"/>
  <c r="B7" i="4"/>
  <c r="H6" i="5" l="1"/>
  <c r="G44" i="5"/>
  <c r="I44" i="5" s="1"/>
  <c r="I7" i="5"/>
  <c r="I11" i="5"/>
  <c r="I18" i="5"/>
  <c r="I51" i="5"/>
  <c r="J28" i="5"/>
  <c r="I28" i="5"/>
  <c r="I48" i="5"/>
  <c r="J207" i="5"/>
  <c r="J72" i="5"/>
  <c r="J73" i="5"/>
  <c r="J18" i="5"/>
  <c r="C6" i="4"/>
  <c r="B39" i="4"/>
  <c r="B32" i="4"/>
  <c r="B6" i="4"/>
  <c r="B5" i="4" s="1"/>
  <c r="B29" i="4" s="1"/>
  <c r="G207" i="5"/>
  <c r="I207" i="5" s="1"/>
  <c r="I208" i="5"/>
  <c r="G197" i="5"/>
  <c r="I197" i="5" s="1"/>
  <c r="I198" i="5"/>
  <c r="J197" i="5"/>
  <c r="J198" i="5"/>
  <c r="G190" i="5"/>
  <c r="I190" i="5" s="1"/>
  <c r="I191" i="5"/>
  <c r="J190" i="5"/>
  <c r="J191" i="5"/>
  <c r="G179" i="5"/>
  <c r="I179" i="5" s="1"/>
  <c r="I180" i="5"/>
  <c r="J179" i="5"/>
  <c r="J180" i="5"/>
  <c r="G172" i="5"/>
  <c r="I172" i="5" s="1"/>
  <c r="I173" i="5"/>
  <c r="J172" i="5"/>
  <c r="J173" i="5"/>
  <c r="G149" i="5"/>
  <c r="I149" i="5" s="1"/>
  <c r="J149" i="5"/>
  <c r="J150" i="5"/>
  <c r="J80" i="5"/>
  <c r="J81" i="5"/>
  <c r="G80" i="5"/>
  <c r="I80" i="5" s="1"/>
  <c r="G72" i="5"/>
  <c r="I72" i="5" s="1"/>
  <c r="J51" i="5"/>
  <c r="J11" i="5"/>
  <c r="J7" i="5"/>
  <c r="D75" i="4"/>
  <c r="D74" i="4" s="1"/>
  <c r="C39" i="4"/>
  <c r="C32" i="4"/>
  <c r="D6" i="4"/>
  <c r="D5" i="4" s="1"/>
  <c r="D29" i="4" s="1"/>
  <c r="G91" i="5"/>
  <c r="I91" i="5" s="1"/>
  <c r="J91" i="5"/>
  <c r="C75" i="4"/>
  <c r="C74" i="4" s="1"/>
  <c r="D39" i="4"/>
  <c r="D32" i="4"/>
  <c r="C18" i="4"/>
  <c r="B75" i="4"/>
  <c r="B74" i="4" s="1"/>
  <c r="C5" i="4" l="1"/>
  <c r="C29" i="4" s="1"/>
  <c r="H5" i="5"/>
  <c r="G43" i="5"/>
  <c r="I43" i="5" s="1"/>
  <c r="J47" i="5"/>
  <c r="B31" i="4"/>
  <c r="B84" i="4" s="1"/>
  <c r="G47" i="5"/>
  <c r="I47" i="5" s="1"/>
  <c r="J48" i="5"/>
  <c r="J6" i="5"/>
  <c r="C31" i="4"/>
  <c r="C84" i="4" s="1"/>
  <c r="D31" i="4"/>
  <c r="E73" i="4"/>
  <c r="E72" i="4"/>
  <c r="E68" i="4"/>
  <c r="F68" i="4"/>
  <c r="F16" i="7" l="1"/>
  <c r="E20" i="7"/>
  <c r="E19" i="7"/>
  <c r="E18" i="7"/>
  <c r="E17" i="7"/>
  <c r="E16" i="7"/>
  <c r="F20" i="7"/>
  <c r="F19" i="7"/>
  <c r="F3" i="7"/>
  <c r="E7" i="7"/>
  <c r="E6" i="7"/>
  <c r="E5" i="7"/>
  <c r="E4" i="7"/>
  <c r="E3" i="7"/>
  <c r="F84" i="4" l="1"/>
  <c r="F81" i="4"/>
  <c r="F80" i="4"/>
  <c r="F79" i="4"/>
  <c r="F77" i="4"/>
  <c r="F76" i="4"/>
  <c r="F75" i="4"/>
  <c r="F74" i="4"/>
  <c r="F71" i="4"/>
  <c r="F70" i="4"/>
  <c r="F69" i="4"/>
  <c r="F67" i="4"/>
  <c r="F66" i="4"/>
  <c r="F65" i="4"/>
  <c r="F64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28" i="4"/>
  <c r="F42" i="4"/>
  <c r="F41" i="4"/>
  <c r="F40" i="4"/>
  <c r="F39" i="4"/>
  <c r="F38" i="4"/>
  <c r="F37" i="4"/>
  <c r="F36" i="4"/>
  <c r="F35" i="4"/>
  <c r="F34" i="4"/>
  <c r="F33" i="4"/>
  <c r="F32" i="4"/>
  <c r="F31" i="4"/>
  <c r="F26" i="4"/>
  <c r="F25" i="4"/>
  <c r="F24" i="4"/>
  <c r="F23" i="4"/>
  <c r="F20" i="4"/>
  <c r="F19" i="4"/>
  <c r="F18" i="4"/>
  <c r="F17" i="4"/>
  <c r="F16" i="4"/>
  <c r="F15" i="4"/>
  <c r="F14" i="4"/>
  <c r="F12" i="4"/>
  <c r="F11" i="4"/>
  <c r="F10" i="4"/>
  <c r="F9" i="4"/>
  <c r="F8" i="4"/>
  <c r="F7" i="4"/>
  <c r="F6" i="4"/>
  <c r="F5" i="4"/>
  <c r="E84" i="4"/>
  <c r="E83" i="4"/>
  <c r="E82" i="4"/>
  <c r="E81" i="4"/>
  <c r="E80" i="4"/>
  <c r="E79" i="4"/>
  <c r="E78" i="4"/>
  <c r="E77" i="4"/>
  <c r="E76" i="4"/>
  <c r="E75" i="4"/>
  <c r="E74" i="4"/>
  <c r="E71" i="4"/>
  <c r="E70" i="4"/>
  <c r="E69" i="4"/>
  <c r="E67" i="4"/>
  <c r="E66" i="4"/>
  <c r="E65" i="4"/>
  <c r="E64" i="4"/>
  <c r="E62" i="4"/>
  <c r="E61" i="4"/>
  <c r="E60" i="4"/>
  <c r="E59" i="4"/>
  <c r="E58" i="4"/>
  <c r="E57" i="4"/>
  <c r="E56" i="4"/>
  <c r="E55" i="4"/>
  <c r="E54" i="4"/>
  <c r="E53" i="4"/>
  <c r="E52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28" i="4"/>
  <c r="E26" i="4"/>
  <c r="E25" i="4"/>
  <c r="E24" i="4"/>
  <c r="E23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29" i="4" l="1"/>
  <c r="J5" i="5" l="1"/>
  <c r="D10" i="7" l="1"/>
  <c r="C10" i="7"/>
  <c r="E10" i="7" l="1"/>
  <c r="F29" i="4"/>
  <c r="B10" i="7" l="1"/>
  <c r="F10" i="7" s="1"/>
  <c r="F23" i="7" l="1"/>
  <c r="E23" i="7"/>
  <c r="I33" i="5"/>
  <c r="G6" i="5" l="1"/>
  <c r="I6" i="5" s="1"/>
  <c r="G5" i="5" l="1"/>
  <c r="I5" i="5" s="1"/>
  <c r="G220" i="5"/>
  <c r="I221" i="5"/>
  <c r="J221" i="5"/>
  <c r="H220" i="5"/>
  <c r="J220" i="5" s="1"/>
  <c r="I220" i="5" l="1"/>
</calcChain>
</file>

<file path=xl/comments1.xml><?xml version="1.0" encoding="utf-8"?>
<comments xmlns="http://schemas.openxmlformats.org/spreadsheetml/2006/main">
  <authors>
    <author>Korisnik</author>
  </authors>
  <commentList>
    <comment ref="A145" authorId="0" shapeId="0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150" authorId="0" shapeId="0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<sst xmlns="http://schemas.openxmlformats.org/spreadsheetml/2006/main" count="430" uniqueCount="286">
  <si>
    <t>Oznaka</t>
  </si>
  <si>
    <t>Razlika - višak/manjak</t>
  </si>
  <si>
    <t xml:space="preserve"> PRIHODI UKUPNO</t>
  </si>
  <si>
    <t>RASHODI UKUPNO</t>
  </si>
  <si>
    <t>Neto zaduživanje/financiranje</t>
  </si>
  <si>
    <t>3235-Zakupnine i najamnine</t>
  </si>
  <si>
    <t xml:space="preserve">Ostvarenje preth. god. </t>
  </si>
  <si>
    <t xml:space="preserve">PRIHODI I RASHODI </t>
  </si>
  <si>
    <t xml:space="preserve">Predsjednica školskog odbora: </t>
  </si>
  <si>
    <t xml:space="preserve">školskog odbora </t>
  </si>
  <si>
    <t>OPĆI DIO - RAČUN PRIHODA I RASHODA</t>
  </si>
  <si>
    <t>Prihodi poslovanja</t>
  </si>
  <si>
    <t>Prihodi od prodaje nefinancijske imovine</t>
  </si>
  <si>
    <t>Rashodi poslovanja</t>
  </si>
  <si>
    <t>Rashodi za nabavu nefinancijske imovine</t>
  </si>
  <si>
    <t>RAČUN FINANCIRANJA</t>
  </si>
  <si>
    <t xml:space="preserve">Rashodi i izdaci po izvorima financiranja, ekonomskoj i programskoj  klasifikaciji </t>
  </si>
  <si>
    <t>OPĆI DIO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</si>
  <si>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</si>
  <si>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</si>
  <si>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</si>
  <si>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</si>
  <si>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</si>
  <si>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</si>
  <si>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</si>
  <si>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</si>
  <si>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</si>
  <si>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</si>
  <si>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</si>
  <si>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663-Donacije od pravnih i fiz.osoba</t>
  </si>
  <si>
    <t>6631-Tekuće donacije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</si>
  <si>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</si>
  <si>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</si>
  <si>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nabavu nefinancijske imovine</t>
  </si>
  <si>
    <t>922 VIŠAK PRIHODA</t>
  </si>
  <si>
    <t>SVEUKUPNO PRIHODI+VIŠAK PRIHODA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</si>
  <si>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</si>
  <si>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</si>
  <si>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</si>
  <si>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</si>
  <si>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</si>
  <si>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</si>
  <si>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</si>
  <si>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</si>
  <si>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</si>
  <si>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</si>
  <si>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</si>
  <si>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</si>
  <si>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</si>
  <si>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</si>
  <si>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</si>
  <si>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</si>
  <si>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</si>
  <si>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</si>
  <si>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</si>
  <si>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</si>
  <si>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</si>
  <si>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</si>
  <si>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</si>
  <si>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</si>
  <si>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</si>
  <si>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</si>
  <si>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</si>
  <si>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</si>
  <si>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</si>
  <si>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</si>
  <si>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</si>
  <si>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</si>
  <si>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</si>
  <si>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</si>
  <si>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</si>
  <si>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</si>
  <si>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</si>
  <si>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</si>
  <si>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424 Knjige, umjetnička djela i ostale izložbene vrijednosti</t>
  </si>
  <si>
    <t>SVEUKUPNO RASHODI</t>
  </si>
  <si>
    <t>SVEUKUPNO PRIHODI:</t>
  </si>
  <si>
    <t>SVEUKUPNO RASHODI:</t>
  </si>
  <si>
    <t>RASHODI PO IZVORIMA FINANCIRANJA</t>
  </si>
  <si>
    <t xml:space="preserve">                           PRIHODI PO IZVORIMA FIHNANCIIRANJA </t>
  </si>
  <si>
    <t xml:space="preserve">Izvještaj je usvojen na sjednici </t>
  </si>
  <si>
    <t>Primici od financijske imovine i zaduživanja</t>
  </si>
  <si>
    <t>Izdaci za financijsku imovinu i otplate zajmova</t>
  </si>
  <si>
    <t>Račun rashoda-naziv računa</t>
  </si>
  <si>
    <t>4241-Knjige u knižnicama</t>
  </si>
  <si>
    <t>4 RASHODI ZA NABAVU NEFINANCIJSKE IMOVINE</t>
  </si>
  <si>
    <t>42 RASHODI ZA NABAVU PROIZVEDENE DUGOTRAJNE IMOVINE</t>
  </si>
  <si>
    <t xml:space="preserve"> RAČUN PRIHODA I RASHODA</t>
  </si>
  <si>
    <t>639 Prijenosi između proračunskih korisnika istog proračuna</t>
  </si>
  <si>
    <t>6391- Tekući prijenosi između proračunskih korisnika istog proračuna</t>
  </si>
  <si>
    <t>6393- Tekući prijenosi između proračunskih korisnika istog proračuna temeljem prijenosa EU sredstzava</t>
  </si>
  <si>
    <t>Vlastiti prihodi</t>
  </si>
  <si>
    <t xml:space="preserve">Višak/manjak prihoda </t>
  </si>
  <si>
    <t>Donacije</t>
  </si>
  <si>
    <t xml:space="preserve">Vlastiti prihodi </t>
  </si>
  <si>
    <t>3233-usl.promidžbe i informiranja</t>
  </si>
  <si>
    <t>37 Naknade građanima i kućanstvima</t>
  </si>
  <si>
    <t xml:space="preserve">3722 Naknade građanima i kućanstvima u naravi </t>
  </si>
  <si>
    <t xml:space="preserve">42411 Školski udžbenici </t>
  </si>
  <si>
    <t xml:space="preserve">4241 Knjige u knjižnici </t>
  </si>
  <si>
    <t>3214 Ostale naknade troškova zaposlenima</t>
  </si>
  <si>
    <t>Opći prihodi i primitci</t>
  </si>
  <si>
    <t xml:space="preserve">Prihodi za posebne namjene </t>
  </si>
  <si>
    <t>Pomoći</t>
  </si>
  <si>
    <t xml:space="preserve">Pomoći </t>
  </si>
  <si>
    <t>PRIHODI I RASHODI PREMA EKONOMSKOJ KLASIFIKACIJI</t>
  </si>
  <si>
    <t>Indeks 5./2.</t>
  </si>
  <si>
    <t>Indeks 4./3. (5.)</t>
  </si>
  <si>
    <t>Indeks 4./1. (6.)</t>
  </si>
  <si>
    <t>Konto</t>
  </si>
  <si>
    <t>RASHODI POSLOVANJA</t>
  </si>
  <si>
    <t>Plaće za redovan rad</t>
  </si>
  <si>
    <t>Ostali rashodi za zaposlene</t>
  </si>
  <si>
    <t>Doprinosi za zdravstveno osiguranje</t>
  </si>
  <si>
    <t>Doprinosi za obavezno zdravstveno osiguranje</t>
  </si>
  <si>
    <t xml:space="preserve"> MATERIJALNI RASHODI</t>
  </si>
  <si>
    <t>NAKNADE TROŠKOVA ZAPOSLENICIMA</t>
  </si>
  <si>
    <t>Službena putovanja</t>
  </si>
  <si>
    <t>Naknade za prijevoz na posao i s posla</t>
  </si>
  <si>
    <t>Stručno usavršavanje zaposlenika</t>
  </si>
  <si>
    <t xml:space="preserve"> NAKNADE TROŠKOVA ZAPOSLENICIMA</t>
  </si>
  <si>
    <t>MATERIJALNI RASHODI</t>
  </si>
  <si>
    <t>Uredski materijal</t>
  </si>
  <si>
    <t>Energija</t>
  </si>
  <si>
    <t>Materijali i dijelovi za tekuć.i inves.održ.</t>
  </si>
  <si>
    <t>Sitni inventar i auto gume</t>
  </si>
  <si>
    <t>Službena, radna i zaštitna odjeća i obuća</t>
  </si>
  <si>
    <t>Materijal i sirovine</t>
  </si>
  <si>
    <t>RASHODI ZA USLUGE</t>
  </si>
  <si>
    <t>Usluge telefona ,pošte i prijevoza</t>
  </si>
  <si>
    <t>Usluge tekuć.i investic.održavanja</t>
  </si>
  <si>
    <t>Usluge promidžbe i informiranja</t>
  </si>
  <si>
    <t>Komunalne usluge</t>
  </si>
  <si>
    <t>Zakupnine i najamnine</t>
  </si>
  <si>
    <t xml:space="preserve">Zdravstvene usluge </t>
  </si>
  <si>
    <t>Intelektualne i osobne usluge</t>
  </si>
  <si>
    <t>Računalne usluge</t>
  </si>
  <si>
    <t>Ostale usluge</t>
  </si>
  <si>
    <t>Premije osiguranja</t>
  </si>
  <si>
    <t>Reprezentacija</t>
  </si>
  <si>
    <t>Članarine</t>
  </si>
  <si>
    <t>Ostali nespom.rashodi poslovanja</t>
  </si>
  <si>
    <t>RASHODI ZA ZAPOSLENE</t>
  </si>
  <si>
    <t>Naknade troškova zaposlenima</t>
  </si>
  <si>
    <t>Rashodi za materijal i energiju</t>
  </si>
  <si>
    <t>Materijal i dijelovi za tek. i inv.održavanje</t>
  </si>
  <si>
    <t>Sitan inventar</t>
  </si>
  <si>
    <t>Rashodi za usluge</t>
  </si>
  <si>
    <t>Ostali rashodi poslovanja</t>
  </si>
  <si>
    <t>Ostali nespomenutu rashodi</t>
  </si>
  <si>
    <t>Izvor financiranja</t>
  </si>
  <si>
    <t xml:space="preserve">MATERIJALNI RASHODI </t>
  </si>
  <si>
    <t>Prihod za posebne namjene 65</t>
  </si>
  <si>
    <t>Vlastiti prihod 66</t>
  </si>
  <si>
    <t>Opći prihodi i primici 671</t>
  </si>
  <si>
    <t>Plaće za zaposlene</t>
  </si>
  <si>
    <t>Pomoći MZO plaće 63</t>
  </si>
  <si>
    <t>Novčana nak.posl.zbog.nezapoš. osoba s invalid.</t>
  </si>
  <si>
    <t>OSTALI NESP. RASHODI POSLOVANJA</t>
  </si>
  <si>
    <t>Pomoći MZO ostali rashodi 63</t>
  </si>
  <si>
    <t>Ostali nesp. rashodi poslovanja</t>
  </si>
  <si>
    <t>Pomoći JLS grad Nin 63</t>
  </si>
  <si>
    <t>Ostale naknade troškova zaposlenima</t>
  </si>
  <si>
    <t xml:space="preserve">Naknada troškova zaposlenima </t>
  </si>
  <si>
    <t>Ostali nespomenuti rashodi</t>
  </si>
  <si>
    <t xml:space="preserve">Ostali nespomenuti rashodi poslovanja </t>
  </si>
  <si>
    <t>RASHODI POLOVANJA</t>
  </si>
  <si>
    <t>Javne potrebe u prosvjeti 110</t>
  </si>
  <si>
    <t xml:space="preserve">Podizanje kvalitete i stndarda u šk. - 42  Višak poslovanja </t>
  </si>
  <si>
    <t>Osnovni materijal i sirovine</t>
  </si>
  <si>
    <t>Usluge tekućeg i inv. Održavanja</t>
  </si>
  <si>
    <t>Postrojenja i oprema</t>
  </si>
  <si>
    <t>Projekt ERASMUS+ KA121 SCH -42 Višak poslovanja</t>
  </si>
  <si>
    <t>Laboratorijske usluge</t>
  </si>
  <si>
    <t>Indeks 4./3.</t>
  </si>
  <si>
    <t>Indeks 4./2.</t>
  </si>
  <si>
    <t xml:space="preserve"> Shema školskog voća i povrća</t>
  </si>
  <si>
    <t>Namirnice</t>
  </si>
  <si>
    <t>Indeks 5./3.</t>
  </si>
  <si>
    <t xml:space="preserve">638 Pomoći temeljem prijenosa EU sredstava </t>
  </si>
  <si>
    <t>6381 Tekuće pomoći temeljem prijenosa EU sredstava</t>
  </si>
  <si>
    <t>67 Prihodi iz nadležnog proračuna</t>
  </si>
  <si>
    <t>426 Nematerijalna proizvedena imovina</t>
  </si>
  <si>
    <t>4264 Ostala nematerijalna proizvedena imovina</t>
  </si>
  <si>
    <t>Indeks 4./2. (5.)</t>
  </si>
  <si>
    <t>VIŠKOVI / MANJKOVI</t>
  </si>
  <si>
    <t>Ukupan donos viška manjka/ iz prethode(ih)godina</t>
  </si>
  <si>
    <t>Višak iz prethode(ih)godina koji će se rasporediti</t>
  </si>
  <si>
    <t>Brojčana oznaka i naziv računa prihoda i rashoda</t>
  </si>
  <si>
    <t xml:space="preserve">Inkluzija - korak bliže društvu bez prepreka </t>
  </si>
  <si>
    <t>Nagrade</t>
  </si>
  <si>
    <t>Zakupnine i najamnine za prijevozna sredstva</t>
  </si>
  <si>
    <t>Ostali nespomenuti rashodi poslovanja</t>
  </si>
  <si>
    <t>Prehrana za učenike MZO 63</t>
  </si>
  <si>
    <t>Materijalni rashodi</t>
  </si>
  <si>
    <t>Zalihe menstrualnih higijenskih potrepština</t>
  </si>
  <si>
    <t>Materijal za hig. Potrebe i njegu</t>
  </si>
  <si>
    <t xml:space="preserve">Ostali rashodi </t>
  </si>
  <si>
    <t>Ostale nespomenute usluge</t>
  </si>
  <si>
    <t>Uredski namještaj</t>
  </si>
  <si>
    <t>3296 Troškovi sudskih postupaka</t>
  </si>
  <si>
    <t>38 Ostali rashodi</t>
  </si>
  <si>
    <t>3812 materijal za higij. Potrebu i njegu</t>
  </si>
  <si>
    <t>4222 Telefoni i ostali komunikacijski uređaji</t>
  </si>
  <si>
    <t xml:space="preserve">RASHODI ZA NABAVU NEFINANCIJSKE IMOVINE </t>
  </si>
  <si>
    <t>RASHODI ZA NABAVU PROIZVEDENE DUGOTRAJNE IMOVINE</t>
  </si>
  <si>
    <t>POSTROJENJA I OPREMA</t>
  </si>
  <si>
    <t>Uredska oprema i namještaj</t>
  </si>
  <si>
    <t>Intelektualne usluge</t>
  </si>
  <si>
    <t>Telefoni i ostali komunikacijski uređaji</t>
  </si>
  <si>
    <t>Knjige</t>
  </si>
  <si>
    <t>PLAĆE ZA ZAPOSLENE</t>
  </si>
  <si>
    <t>Aktivnost</t>
  </si>
  <si>
    <t>A2202-01</t>
  </si>
  <si>
    <t>T2202-03</t>
  </si>
  <si>
    <t>Hitne intervencije u osnovnim školama</t>
  </si>
  <si>
    <t>A2203-04</t>
  </si>
  <si>
    <t>A2202-04</t>
  </si>
  <si>
    <t>A2203-33</t>
  </si>
  <si>
    <t>A2203-27</t>
  </si>
  <si>
    <t>Udžbenici MZO 63</t>
  </si>
  <si>
    <t>4241-Udžbenici</t>
  </si>
  <si>
    <t>A2203-08</t>
  </si>
  <si>
    <t>A2203-34</t>
  </si>
  <si>
    <t>Zakupnine i najamnune OŠ</t>
  </si>
  <si>
    <t xml:space="preserve">Zakupnine i najamnine </t>
  </si>
  <si>
    <t>T4306-03</t>
  </si>
  <si>
    <t>A2203-01</t>
  </si>
  <si>
    <t>materijal i dijelovi za tek. invest.održav.</t>
  </si>
  <si>
    <t xml:space="preserve">Sitni inventar </t>
  </si>
  <si>
    <t>Usluge tekućeg i inv.održavanja</t>
  </si>
  <si>
    <t>I. OPĆI DIO</t>
  </si>
  <si>
    <t xml:space="preserve">A. RAČUN PRIHODA I RASHODA </t>
  </si>
  <si>
    <t>RASHODI PREMA FUNKCIJSKOJ KLASIFIKACIJI</t>
  </si>
  <si>
    <t>Brojčana oznaka i naziv</t>
  </si>
  <si>
    <t>Indeks                 (4/2*100)</t>
  </si>
  <si>
    <t>Indeks             (4/3*100)</t>
  </si>
  <si>
    <t>UKUPNI RASHODI</t>
  </si>
  <si>
    <t>09 Obrazovanje</t>
  </si>
  <si>
    <t>091 Predškolsko i osnovno obrazovanje</t>
  </si>
  <si>
    <t>Sanja Maldini, prof.hrv.jezika.</t>
  </si>
  <si>
    <t>Izvršenje za                     I-VI 2025.</t>
  </si>
  <si>
    <t>Materijal i dijelovi za tekuće održavanje</t>
  </si>
  <si>
    <t>A2203-37</t>
  </si>
  <si>
    <t>Rad s darovitim i visoko motiviranim učenicima OŠ</t>
  </si>
  <si>
    <t>A2203-14</t>
  </si>
  <si>
    <t>Natjecanja i smotre u OŠ</t>
  </si>
  <si>
    <t>Naknade članovima povjerenstva</t>
  </si>
  <si>
    <t>Uredski materijal i ostali mat.rashodi</t>
  </si>
  <si>
    <t>3291 Naknada članovima povjerenstva</t>
  </si>
  <si>
    <t>Izvršenje za               I-VI 2025</t>
  </si>
  <si>
    <t xml:space="preserve"> Plan 2026.</t>
  </si>
  <si>
    <t>Izvršenje za                  I-VI 2026.</t>
  </si>
  <si>
    <t>Tuzemne članarine</t>
  </si>
  <si>
    <t>Sitni nventar</t>
  </si>
  <si>
    <t>A2203-36</t>
  </si>
  <si>
    <t xml:space="preserve">Baština Zadarske županije </t>
  </si>
  <si>
    <t>T4306-29</t>
  </si>
  <si>
    <t>Projekt ERASMUS+ KA121 SCH-2025 -42 Višak poslovanja</t>
  </si>
  <si>
    <t>T4306-50</t>
  </si>
  <si>
    <t>,</t>
  </si>
  <si>
    <t>28. srpnja. 2026. godine</t>
  </si>
  <si>
    <t>T2203-02</t>
  </si>
  <si>
    <t>Projektna dokumentacija - Javne potrebe</t>
  </si>
  <si>
    <t>Ostala nematerijalna proizvedena imovina</t>
  </si>
  <si>
    <t>Rashodi za nabavu proizvedene dugotrajne imovine</t>
  </si>
  <si>
    <t>RASHODI ZA NABAVU NEFINANCIJSKE IMOVINE</t>
  </si>
  <si>
    <t>Nematerijalna proizvedena imovina</t>
  </si>
  <si>
    <t xml:space="preserve">Plan 2026. </t>
  </si>
  <si>
    <t>Izvršenje za                     I-VI 2026.</t>
  </si>
  <si>
    <t>Ostvarenje I-VI 2025. god. (1.)</t>
  </si>
  <si>
    <t>Plan 2026. (2.)</t>
  </si>
  <si>
    <t>Plan 2026 (2.)</t>
  </si>
  <si>
    <t>Izvršenje za                              I-VI 2025.</t>
  </si>
  <si>
    <t>Izvršenje za                                               I-VI 2026</t>
  </si>
  <si>
    <t>Ostvarenje/Izvršenje I-VI 2025.</t>
  </si>
  <si>
    <t>Plan 2026.</t>
  </si>
  <si>
    <t>Ostvarenje/Izvršenje I-VI- 2026</t>
  </si>
  <si>
    <t>PRIJEDLOG POLUGODIŠNJEG IZVJEŠTAJA O IZVRŠENJU FINANCIJSKOG PLANA OŠ PETAR ZORANIĆ, NIN ZA 2025.GODINU</t>
  </si>
  <si>
    <t>Ostvarenje  I-VI 2026.(4.)</t>
  </si>
  <si>
    <t>Programi unije - prijenos iz 2025.</t>
  </si>
  <si>
    <t>Programi unije - prijenos iz 2025</t>
  </si>
  <si>
    <t xml:space="preserve">IZVJEŠTAJ O IZVRŠENJU FINANCIJSKOG PLANA ZA  RAZDOBLJE 01.01-30.06.2026. GODINE </t>
  </si>
  <si>
    <t>Prijenos predujma iz 2025</t>
  </si>
  <si>
    <t>Izvršenje    I-VI 2025.</t>
  </si>
  <si>
    <t>Izvršenje   I-VI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</si>
</sst>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  <font>
      <sz val="12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</font>
    <font>
      <b/>
      <i/>
      <sz val="10"/>
      <color rgb="FF000000"/>
      <name val="Times New Roman"/>
      <family val="1"/>
      <charset val="238"/>
    </font>
    <font>
      <b/>
      <i/>
      <u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9"/>
      <color theme="1"/>
      <name val="Arial"/>
      <family val="2"/>
      <charset val="238"/>
    </font>
    <font>
      <b/>
      <i/>
      <sz val="9"/>
      <color theme="1"/>
      <name val="Verdana"/>
      <family val="2"/>
      <charset val="238"/>
    </font>
    <font>
      <b/>
      <i/>
      <u/>
      <sz val="9"/>
      <color theme="1"/>
      <name val="Verdana"/>
      <family val="2"/>
      <charset val="238"/>
    </font>
    <font>
      <b/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rgb="FF000000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6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0" xfId="0" applyFont="1" applyAlignment="1">
      <alignment horizontal="left" indent="1"/>
    </xf>
    <xf numFmtId="0" fontId="21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0" xfId="0" applyFont="1"/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22" fillId="0" borderId="0" xfId="0" applyFont="1"/>
    <xf numFmtId="0" fontId="25" fillId="0" borderId="11" xfId="0" applyFont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left" wrapText="1"/>
    </xf>
    <xf numFmtId="4" fontId="25" fillId="33" borderId="10" xfId="0" applyNumberFormat="1" applyFont="1" applyFill="1" applyBorder="1" applyAlignment="1">
      <alignment horizontal="right" wrapText="1"/>
    </xf>
    <xf numFmtId="4" fontId="26" fillId="33" borderId="10" xfId="0" applyNumberFormat="1" applyFont="1" applyFill="1" applyBorder="1" applyAlignment="1">
      <alignment horizontal="right" wrapText="1" indent="1"/>
    </xf>
    <xf numFmtId="4" fontId="26" fillId="33" borderId="10" xfId="0" applyNumberFormat="1" applyFont="1" applyFill="1" applyBorder="1" applyAlignment="1">
      <alignment horizontal="right" wrapText="1"/>
    </xf>
    <xf numFmtId="4" fontId="25" fillId="33" borderId="10" xfId="0" applyNumberFormat="1" applyFont="1" applyFill="1" applyBorder="1" applyAlignment="1">
      <alignment horizontal="right" wrapText="1" indent="1"/>
    </xf>
    <xf numFmtId="0" fontId="26" fillId="33" borderId="12" xfId="0" applyFont="1" applyFill="1" applyBorder="1" applyAlignment="1">
      <alignment horizontal="left" wrapText="1"/>
    </xf>
    <xf numFmtId="0" fontId="30" fillId="0" borderId="13" xfId="0" applyFont="1" applyBorder="1" applyAlignment="1">
      <alignment horizontal="left" wrapText="1"/>
    </xf>
    <xf numFmtId="4" fontId="25" fillId="33" borderId="11" xfId="0" applyNumberFormat="1" applyFont="1" applyFill="1" applyBorder="1" applyAlignment="1">
      <alignment horizontal="right" wrapText="1"/>
    </xf>
    <xf numFmtId="4" fontId="25" fillId="33" borderId="0" xfId="0" applyNumberFormat="1" applyFont="1" applyFill="1" applyBorder="1" applyAlignment="1">
      <alignment horizontal="right" wrapText="1" indent="1"/>
    </xf>
    <xf numFmtId="4" fontId="28" fillId="33" borderId="0" xfId="0" applyNumberFormat="1" applyFont="1" applyFill="1" applyBorder="1" applyAlignment="1">
      <alignment horizontal="right" wrapText="1" indent="1"/>
    </xf>
    <xf numFmtId="0" fontId="25" fillId="33" borderId="11" xfId="0" applyFont="1" applyFill="1" applyBorder="1" applyAlignment="1">
      <alignment horizontal="left" wrapText="1"/>
    </xf>
    <xf numFmtId="0" fontId="30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22" fillId="0" borderId="0" xfId="0" applyFont="1" applyAlignment="1">
      <alignment horizontal="left" wrapText="1"/>
    </xf>
    <xf numFmtId="0" fontId="30" fillId="0" borderId="13" xfId="0" applyFont="1" applyBorder="1" applyAlignment="1">
      <alignment horizontal="left" vertical="center"/>
    </xf>
    <xf numFmtId="0" fontId="25" fillId="35" borderId="11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33" borderId="21" xfId="0" applyFont="1" applyFill="1" applyBorder="1" applyAlignment="1">
      <alignment horizontal="left" wrapText="1"/>
    </xf>
    <xf numFmtId="4" fontId="25" fillId="33" borderId="16" xfId="0" applyNumberFormat="1" applyFont="1" applyFill="1" applyBorder="1" applyAlignment="1">
      <alignment horizontal="right" wrapText="1"/>
    </xf>
    <xf numFmtId="0" fontId="25" fillId="33" borderId="22" xfId="0" applyFont="1" applyFill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32" fillId="0" borderId="0" xfId="0" applyNumberFormat="1" applyFont="1" applyBorder="1" applyAlignment="1"/>
    <xf numFmtId="4" fontId="27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horizontal="right" wrapText="1"/>
    </xf>
    <xf numFmtId="0" fontId="32" fillId="0" borderId="0" xfId="0" applyNumberFormat="1" applyFont="1" applyBorder="1" applyAlignment="1">
      <alignment horizontal="center"/>
    </xf>
    <xf numFmtId="0" fontId="32" fillId="0" borderId="0" xfId="0" applyNumberFormat="1" applyFont="1" applyBorder="1"/>
    <xf numFmtId="0" fontId="25" fillId="35" borderId="23" xfId="0" applyFont="1" applyFill="1" applyBorder="1" applyAlignment="1" applyProtection="1">
      <alignment horizontal="center" vertical="center" wrapText="1"/>
      <protection locked="0"/>
    </xf>
    <xf numFmtId="0" fontId="25" fillId="0" borderId="11" xfId="0" applyFont="1" applyFill="1" applyBorder="1" applyAlignment="1">
      <alignment horizontal="left" vertical="center" wrapText="1"/>
    </xf>
    <xf numFmtId="4" fontId="25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indent="1"/>
    </xf>
    <xf numFmtId="0" fontId="25" fillId="0" borderId="11" xfId="0" applyFont="1" applyFill="1" applyBorder="1" applyAlignment="1">
      <alignment horizontal="left" wrapText="1"/>
    </xf>
    <xf numFmtId="4" fontId="25" fillId="0" borderId="11" xfId="0" applyNumberFormat="1" applyFont="1" applyFill="1" applyBorder="1" applyAlignment="1">
      <alignment horizontal="right" wrapText="1"/>
    </xf>
    <xf numFmtId="0" fontId="25" fillId="0" borderId="11" xfId="0" applyFont="1" applyFill="1" applyBorder="1" applyAlignment="1">
      <alignment horizontal="center" vertical="center" wrapText="1"/>
    </xf>
    <xf numFmtId="0" fontId="25" fillId="36" borderId="12" xfId="0" applyFont="1" applyFill="1" applyBorder="1" applyAlignment="1">
      <alignment horizontal="left" wrapText="1"/>
    </xf>
    <xf numFmtId="0" fontId="25" fillId="36" borderId="10" xfId="0" applyFont="1" applyFill="1" applyBorder="1" applyAlignment="1">
      <alignment horizontal="left" wrapText="1"/>
    </xf>
    <xf numFmtId="4" fontId="25" fillId="36" borderId="10" xfId="0" applyNumberFormat="1" applyFont="1" applyFill="1" applyBorder="1" applyAlignment="1">
      <alignment horizontal="right" wrapText="1"/>
    </xf>
    <xf numFmtId="4" fontId="25" fillId="36" borderId="11" xfId="0" applyNumberFormat="1" applyFont="1" applyFill="1" applyBorder="1" applyAlignment="1">
      <alignment horizontal="right" wrapText="1"/>
    </xf>
    <xf numFmtId="4" fontId="25" fillId="36" borderId="10" xfId="0" applyNumberFormat="1" applyFont="1" applyFill="1" applyBorder="1" applyAlignment="1">
      <alignment horizontal="right" wrapText="1" indent="1"/>
    </xf>
    <xf numFmtId="0" fontId="25" fillId="36" borderId="17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4" fontId="25" fillId="0" borderId="10" xfId="0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horizontal="left" wrapText="1"/>
    </xf>
    <xf numFmtId="0" fontId="25" fillId="35" borderId="12" xfId="0" applyFont="1" applyFill="1" applyBorder="1" applyAlignment="1">
      <alignment horizontal="left" wrapText="1"/>
    </xf>
    <xf numFmtId="4" fontId="26" fillId="36" borderId="10" xfId="0" applyNumberFormat="1" applyFont="1" applyFill="1" applyBorder="1" applyAlignment="1">
      <alignment horizontal="right" wrapText="1"/>
    </xf>
    <xf numFmtId="0" fontId="25" fillId="35" borderId="24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wrapText="1"/>
    </xf>
    <xf numFmtId="0" fontId="25" fillId="33" borderId="10" xfId="0" applyNumberFormat="1" applyFont="1" applyFill="1" applyBorder="1" applyAlignment="1">
      <alignment horizontal="center" wrapText="1"/>
    </xf>
    <xf numFmtId="0" fontId="26" fillId="33" borderId="10" xfId="0" applyNumberFormat="1" applyFont="1" applyFill="1" applyBorder="1" applyAlignment="1">
      <alignment horizontal="center" wrapText="1"/>
    </xf>
    <xf numFmtId="4" fontId="25" fillId="33" borderId="10" xfId="0" applyNumberFormat="1" applyFont="1" applyFill="1" applyBorder="1" applyAlignment="1">
      <alignment wrapText="1"/>
    </xf>
    <xf numFmtId="0" fontId="25" fillId="34" borderId="12" xfId="0" applyFont="1" applyFill="1" applyBorder="1" applyAlignment="1">
      <alignment horizontal="left" wrapText="1"/>
    </xf>
    <xf numFmtId="4" fontId="25" fillId="34" borderId="10" xfId="0" applyNumberFormat="1" applyFont="1" applyFill="1" applyBorder="1" applyAlignment="1">
      <alignment horizontal="right" wrapText="1"/>
    </xf>
    <xf numFmtId="0" fontId="36" fillId="0" borderId="0" xfId="0" applyFont="1" applyAlignment="1">
      <alignment horizontal="left" indent="1"/>
    </xf>
    <xf numFmtId="0" fontId="32" fillId="0" borderId="0" xfId="0" applyFont="1" applyFill="1" applyBorder="1" applyAlignment="1" applyProtection="1">
      <alignment horizontal="left" vertical="center" wrapText="1"/>
    </xf>
    <xf numFmtId="0" fontId="36" fillId="0" borderId="0" xfId="0" applyFont="1" applyAlignment="1">
      <alignment horizontal="left" wrapText="1"/>
    </xf>
    <xf numFmtId="0" fontId="27" fillId="0" borderId="0" xfId="0" applyFont="1" applyBorder="1" applyAlignment="1">
      <alignment horizontal="left" wrapText="1"/>
    </xf>
    <xf numFmtId="0" fontId="25" fillId="36" borderId="28" xfId="0" applyFont="1" applyFill="1" applyBorder="1" applyAlignment="1">
      <alignment horizontal="center" vertical="center" wrapText="1"/>
    </xf>
    <xf numFmtId="0" fontId="25" fillId="36" borderId="29" xfId="0" applyFont="1" applyFill="1" applyBorder="1" applyAlignment="1">
      <alignment horizontal="center" vertical="center" wrapText="1"/>
    </xf>
    <xf numFmtId="0" fontId="25" fillId="33" borderId="30" xfId="0" applyFont="1" applyFill="1" applyBorder="1" applyAlignment="1">
      <alignment horizontal="left" wrapText="1"/>
    </xf>
    <xf numFmtId="0" fontId="27" fillId="0" borderId="13" xfId="0" applyFont="1" applyBorder="1" applyAlignment="1">
      <alignment horizontal="left" wrapText="1"/>
    </xf>
    <xf numFmtId="0" fontId="25" fillId="36" borderId="24" xfId="0" applyFont="1" applyFill="1" applyBorder="1" applyAlignment="1">
      <alignment horizontal="center" vertical="center" wrapText="1"/>
    </xf>
    <xf numFmtId="0" fontId="25" fillId="36" borderId="31" xfId="0" applyFont="1" applyFill="1" applyBorder="1" applyAlignment="1">
      <alignment horizontal="center" vertical="center" wrapText="1"/>
    </xf>
    <xf numFmtId="4" fontId="25" fillId="33" borderId="11" xfId="0" applyNumberFormat="1" applyFont="1" applyFill="1" applyBorder="1" applyAlignment="1">
      <alignment wrapText="1"/>
    </xf>
    <xf numFmtId="4" fontId="26" fillId="33" borderId="10" xfId="0" applyNumberFormat="1" applyFont="1" applyFill="1" applyBorder="1" applyAlignment="1">
      <alignment wrapText="1"/>
    </xf>
    <xf numFmtId="4" fontId="25" fillId="36" borderId="10" xfId="0" applyNumberFormat="1" applyFont="1" applyFill="1" applyBorder="1" applyAlignment="1">
      <alignment wrapText="1"/>
    </xf>
    <xf numFmtId="4" fontId="25" fillId="34" borderId="10" xfId="0" applyNumberFormat="1" applyFont="1" applyFill="1" applyBorder="1" applyAlignment="1">
      <alignment wrapText="1"/>
    </xf>
    <xf numFmtId="4" fontId="22" fillId="0" borderId="0" xfId="0" applyNumberFormat="1" applyFont="1" applyAlignment="1">
      <alignment wrapText="1"/>
    </xf>
    <xf numFmtId="4" fontId="26" fillId="0" borderId="10" xfId="0" applyNumberFormat="1" applyFont="1" applyFill="1" applyBorder="1" applyAlignment="1">
      <alignment wrapText="1"/>
    </xf>
    <xf numFmtId="4" fontId="25" fillId="0" borderId="10" xfId="0" applyNumberFormat="1" applyFont="1" applyFill="1" applyBorder="1" applyAlignment="1">
      <alignment horizontal="right" wrapText="1" indent="1"/>
    </xf>
    <xf numFmtId="0" fontId="25" fillId="36" borderId="34" xfId="0" applyFont="1" applyFill="1" applyBorder="1" applyAlignment="1">
      <alignment horizontal="left" wrapText="1"/>
    </xf>
    <xf numFmtId="4" fontId="25" fillId="36" borderId="34" xfId="0" applyNumberFormat="1" applyFont="1" applyFill="1" applyBorder="1" applyAlignment="1">
      <alignment horizontal="right" wrapText="1"/>
    </xf>
    <xf numFmtId="0" fontId="22" fillId="0" borderId="0" xfId="0" applyFont="1" applyFill="1"/>
    <xf numFmtId="4" fontId="25" fillId="36" borderId="32" xfId="0" applyNumberFormat="1" applyFont="1" applyFill="1" applyBorder="1" applyAlignment="1">
      <alignment horizontal="right" wrapText="1" indent="1"/>
    </xf>
    <xf numFmtId="4" fontId="25" fillId="0" borderId="11" xfId="0" applyNumberFormat="1" applyFont="1" applyFill="1" applyBorder="1" applyAlignment="1">
      <alignment horizontal="right" wrapText="1" indent="1"/>
    </xf>
    <xf numFmtId="4" fontId="26" fillId="0" borderId="11" xfId="0" applyNumberFormat="1" applyFont="1" applyFill="1" applyBorder="1" applyAlignment="1">
      <alignment horizontal="right" wrapText="1"/>
    </xf>
    <xf numFmtId="4" fontId="25" fillId="0" borderId="13" xfId="0" applyNumberFormat="1" applyFont="1" applyFill="1" applyBorder="1" applyAlignment="1">
      <alignment horizontal="right" wrapText="1" indent="1"/>
    </xf>
    <xf numFmtId="4" fontId="25" fillId="0" borderId="16" xfId="0" applyNumberFormat="1" applyFont="1" applyFill="1" applyBorder="1" applyAlignment="1">
      <alignment horizontal="right" wrapText="1"/>
    </xf>
    <xf numFmtId="4" fontId="25" fillId="33" borderId="32" xfId="0" applyNumberFormat="1" applyFont="1" applyFill="1" applyBorder="1" applyAlignment="1">
      <alignment horizontal="right" wrapText="1" indent="1"/>
    </xf>
    <xf numFmtId="4" fontId="26" fillId="33" borderId="32" xfId="0" applyNumberFormat="1" applyFont="1" applyFill="1" applyBorder="1" applyAlignment="1">
      <alignment horizontal="right" wrapText="1"/>
    </xf>
    <xf numFmtId="4" fontId="25" fillId="36" borderId="11" xfId="0" applyNumberFormat="1" applyFont="1" applyFill="1" applyBorder="1" applyAlignment="1">
      <alignment horizontal="right" wrapText="1" indent="1"/>
    </xf>
    <xf numFmtId="4" fontId="25" fillId="33" borderId="11" xfId="0" applyNumberFormat="1" applyFont="1" applyFill="1" applyBorder="1" applyAlignment="1">
      <alignment horizontal="right" wrapText="1" indent="1"/>
    </xf>
    <xf numFmtId="4" fontId="26" fillId="33" borderId="11" xfId="0" applyNumberFormat="1" applyFont="1" applyFill="1" applyBorder="1" applyAlignment="1">
      <alignment horizontal="right" wrapText="1"/>
    </xf>
    <xf numFmtId="4" fontId="25" fillId="33" borderId="32" xfId="0" applyNumberFormat="1" applyFont="1" applyFill="1" applyBorder="1" applyAlignment="1">
      <alignment horizontal="right" wrapText="1"/>
    </xf>
    <xf numFmtId="0" fontId="25" fillId="36" borderId="33" xfId="0" applyFont="1" applyFill="1" applyBorder="1" applyAlignment="1">
      <alignment horizontal="left" wrapText="1"/>
    </xf>
    <xf numFmtId="4" fontId="25" fillId="36" borderId="33" xfId="0" applyNumberFormat="1" applyFont="1" applyFill="1" applyBorder="1" applyAlignment="1">
      <alignment horizontal="right" wrapText="1"/>
    </xf>
    <xf numFmtId="4" fontId="25" fillId="35" borderId="10" xfId="0" applyNumberFormat="1" applyFont="1" applyFill="1" applyBorder="1" applyAlignment="1">
      <alignment horizontal="center" wrapText="1"/>
    </xf>
    <xf numFmtId="0" fontId="25" fillId="35" borderId="10" xfId="0" applyFont="1" applyFill="1" applyBorder="1" applyAlignment="1">
      <alignment horizontal="center" wrapText="1"/>
    </xf>
    <xf numFmtId="4" fontId="25" fillId="36" borderId="32" xfId="0" applyNumberFormat="1" applyFont="1" applyFill="1" applyBorder="1" applyAlignment="1">
      <alignment horizontal="right" wrapText="1"/>
    </xf>
    <xf numFmtId="4" fontId="25" fillId="36" borderId="16" xfId="0" applyNumberFormat="1" applyFont="1" applyFill="1" applyBorder="1" applyAlignment="1">
      <alignment horizontal="right" wrapText="1"/>
    </xf>
    <xf numFmtId="0" fontId="23" fillId="0" borderId="0" xfId="0" applyFont="1"/>
    <xf numFmtId="2" fontId="25" fillId="33" borderId="10" xfId="0" applyNumberFormat="1" applyFont="1" applyFill="1" applyBorder="1" applyAlignment="1">
      <alignment wrapText="1"/>
    </xf>
    <xf numFmtId="2" fontId="26" fillId="33" borderId="10" xfId="0" applyNumberFormat="1" applyFont="1" applyFill="1" applyBorder="1" applyAlignment="1">
      <alignment wrapText="1"/>
    </xf>
    <xf numFmtId="4" fontId="37" fillId="33" borderId="10" xfId="0" applyNumberFormat="1" applyFont="1" applyFill="1" applyBorder="1" applyAlignment="1">
      <alignment horizontal="right" wrapText="1"/>
    </xf>
    <xf numFmtId="0" fontId="30" fillId="36" borderId="11" xfId="0" applyFont="1" applyFill="1" applyBorder="1" applyAlignment="1">
      <alignment horizontal="left" wrapText="1"/>
    </xf>
    <xf numFmtId="2" fontId="25" fillId="36" borderId="10" xfId="0" applyNumberFormat="1" applyFont="1" applyFill="1" applyBorder="1" applyAlignment="1">
      <alignment wrapText="1"/>
    </xf>
    <xf numFmtId="2" fontId="26" fillId="36" borderId="10" xfId="0" applyNumberFormat="1" applyFont="1" applyFill="1" applyBorder="1" applyAlignment="1">
      <alignment wrapText="1"/>
    </xf>
    <xf numFmtId="0" fontId="30" fillId="36" borderId="19" xfId="0" applyFont="1" applyFill="1" applyBorder="1" applyAlignment="1">
      <alignment horizontal="left" wrapText="1"/>
    </xf>
    <xf numFmtId="4" fontId="25" fillId="36" borderId="33" xfId="0" applyNumberFormat="1" applyFont="1" applyFill="1" applyBorder="1" applyAlignment="1">
      <alignment wrapText="1"/>
    </xf>
    <xf numFmtId="4" fontId="26" fillId="0" borderId="10" xfId="0" applyNumberFormat="1" applyFont="1" applyFill="1" applyBorder="1" applyAlignment="1">
      <alignment horizontal="right" wrapText="1"/>
    </xf>
    <xf numFmtId="4" fontId="26" fillId="0" borderId="16" xfId="0" applyNumberFormat="1" applyFont="1" applyFill="1" applyBorder="1" applyAlignment="1">
      <alignment horizontal="right" wrapText="1"/>
    </xf>
    <xf numFmtId="4" fontId="26" fillId="0" borderId="10" xfId="0" applyNumberFormat="1" applyFont="1" applyFill="1" applyBorder="1" applyAlignment="1">
      <alignment horizontal="right" wrapText="1" indent="1"/>
    </xf>
    <xf numFmtId="4" fontId="25" fillId="0" borderId="10" xfId="0" applyNumberFormat="1" applyFont="1" applyFill="1" applyBorder="1" applyAlignment="1">
      <alignment wrapText="1"/>
    </xf>
    <xf numFmtId="0" fontId="23" fillId="0" borderId="0" xfId="0" applyFont="1" applyFill="1" applyAlignment="1">
      <alignment horizontal="left" wrapText="1"/>
    </xf>
    <xf numFmtId="4" fontId="0" fillId="0" borderId="0" xfId="0" applyNumberFormat="1"/>
    <xf numFmtId="4" fontId="27" fillId="0" borderId="0" xfId="0" applyNumberFormat="1" applyFont="1" applyAlignment="1">
      <alignment horizontal="right" wrapText="1"/>
    </xf>
    <xf numFmtId="4" fontId="22" fillId="0" borderId="0" xfId="0" applyNumberFormat="1" applyFont="1"/>
    <xf numFmtId="0" fontId="38" fillId="36" borderId="18" xfId="0" applyFont="1" applyFill="1" applyBorder="1" applyAlignment="1">
      <alignment horizontal="center" vertical="center" wrapText="1"/>
    </xf>
    <xf numFmtId="0" fontId="38" fillId="36" borderId="11" xfId="0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4" fontId="38" fillId="36" borderId="15" xfId="0" applyNumberFormat="1" applyFont="1" applyFill="1" applyBorder="1" applyAlignment="1">
      <alignment horizontal="right" wrapText="1"/>
    </xf>
    <xf numFmtId="4" fontId="38" fillId="36" borderId="11" xfId="0" applyNumberFormat="1" applyFont="1" applyFill="1" applyBorder="1" applyAlignment="1">
      <alignment horizontal="right" wrapText="1"/>
    </xf>
    <xf numFmtId="3" fontId="40" fillId="0" borderId="0" xfId="0" applyNumberFormat="1" applyFont="1" applyBorder="1" applyAlignment="1">
      <alignment wrapText="1"/>
    </xf>
    <xf numFmtId="0" fontId="41" fillId="0" borderId="0" xfId="0" applyFont="1" applyAlignment="1">
      <alignment horizontal="left" wrapText="1"/>
    </xf>
    <xf numFmtId="0" fontId="42" fillId="0" borderId="0" xfId="0" applyFont="1" applyAlignment="1">
      <alignment horizontal="left" wrapText="1"/>
    </xf>
    <xf numFmtId="0" fontId="43" fillId="0" borderId="0" xfId="0" applyFont="1" applyAlignment="1">
      <alignment horizontal="left" wrapText="1"/>
    </xf>
    <xf numFmtId="0" fontId="44" fillId="0" borderId="0" xfId="0" applyFont="1" applyAlignment="1">
      <alignment horizontal="left" wrapText="1"/>
    </xf>
    <xf numFmtId="4" fontId="25" fillId="36" borderId="16" xfId="0" applyNumberFormat="1" applyFont="1" applyFill="1" applyBorder="1" applyAlignment="1">
      <alignment horizontal="right" wrapText="1" indent="1"/>
    </xf>
    <xf numFmtId="4" fontId="31" fillId="36" borderId="16" xfId="0" applyNumberFormat="1" applyFont="1" applyFill="1" applyBorder="1" applyAlignment="1">
      <alignment horizontal="right" wrapText="1"/>
    </xf>
    <xf numFmtId="3" fontId="39" fillId="0" borderId="0" xfId="0" applyNumberFormat="1" applyFont="1" applyBorder="1" applyAlignment="1">
      <alignment wrapText="1"/>
    </xf>
    <xf numFmtId="2" fontId="26" fillId="33" borderId="10" xfId="0" applyNumberFormat="1" applyFont="1" applyFill="1" applyBorder="1" applyAlignment="1">
      <alignment horizontal="right" wrapText="1"/>
    </xf>
    <xf numFmtId="4" fontId="26" fillId="33" borderId="33" xfId="0" applyNumberFormat="1" applyFont="1" applyFill="1" applyBorder="1" applyAlignment="1">
      <alignment horizontal="right" wrapText="1"/>
    </xf>
    <xf numFmtId="4" fontId="26" fillId="0" borderId="36" xfId="0" applyNumberFormat="1" applyFont="1" applyFill="1" applyBorder="1" applyAlignment="1">
      <alignment horizontal="right" wrapText="1"/>
    </xf>
    <xf numFmtId="0" fontId="25" fillId="36" borderId="37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left" wrapText="1"/>
    </xf>
    <xf numFmtId="0" fontId="26" fillId="33" borderId="10" xfId="0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0" fontId="25" fillId="36" borderId="32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6" fillId="0" borderId="21" xfId="0" applyFont="1" applyFill="1" applyBorder="1" applyAlignment="1">
      <alignment horizontal="left" wrapText="1"/>
    </xf>
    <xf numFmtId="0" fontId="25" fillId="36" borderId="21" xfId="0" applyFont="1" applyFill="1" applyBorder="1" applyAlignment="1">
      <alignment horizontal="left" wrapText="1"/>
    </xf>
    <xf numFmtId="0" fontId="26" fillId="33" borderId="32" xfId="0" applyFont="1" applyFill="1" applyBorder="1" applyAlignment="1">
      <alignment horizontal="left" wrapText="1"/>
    </xf>
    <xf numFmtId="0" fontId="26" fillId="33" borderId="21" xfId="0" applyFont="1" applyFill="1" applyBorder="1" applyAlignment="1">
      <alignment horizontal="left" wrapText="1"/>
    </xf>
    <xf numFmtId="0" fontId="25" fillId="33" borderId="32" xfId="0" applyFont="1" applyFill="1" applyBorder="1" applyAlignment="1">
      <alignment horizontal="left" wrapText="1"/>
    </xf>
    <xf numFmtId="0" fontId="27" fillId="0" borderId="40" xfId="0" applyFont="1" applyBorder="1" applyAlignment="1">
      <alignment horizontal="left" wrapText="1"/>
    </xf>
    <xf numFmtId="0" fontId="30" fillId="0" borderId="14" xfId="0" applyFont="1" applyBorder="1" applyAlignment="1">
      <alignment horizontal="left" wrapText="1"/>
    </xf>
    <xf numFmtId="0" fontId="30" fillId="0" borderId="14" xfId="0" applyFont="1" applyBorder="1" applyAlignment="1">
      <alignment horizontal="left"/>
    </xf>
    <xf numFmtId="0" fontId="27" fillId="0" borderId="14" xfId="0" applyFont="1" applyBorder="1" applyAlignment="1">
      <alignment horizontal="right" wrapText="1"/>
    </xf>
    <xf numFmtId="0" fontId="27" fillId="0" borderId="14" xfId="0" applyFont="1" applyBorder="1"/>
    <xf numFmtId="0" fontId="30" fillId="36" borderId="39" xfId="0" applyFont="1" applyFill="1" applyBorder="1" applyAlignment="1">
      <alignment vertical="center" wrapText="1"/>
    </xf>
    <xf numFmtId="0" fontId="30" fillId="0" borderId="11" xfId="0" applyFont="1" applyBorder="1" applyAlignment="1">
      <alignment horizontal="center" wrapText="1"/>
    </xf>
    <xf numFmtId="0" fontId="27" fillId="0" borderId="16" xfId="0" applyFont="1" applyBorder="1" applyAlignment="1">
      <alignment horizontal="center" wrapText="1"/>
    </xf>
    <xf numFmtId="0" fontId="27" fillId="0" borderId="11" xfId="0" applyFont="1" applyBorder="1" applyAlignment="1">
      <alignment horizontal="center" wrapText="1"/>
    </xf>
    <xf numFmtId="0" fontId="27" fillId="0" borderId="11" xfId="0" applyFont="1" applyFill="1" applyBorder="1" applyAlignment="1">
      <alignment horizontal="center" wrapText="1"/>
    </xf>
    <xf numFmtId="0" fontId="30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7" fillId="0" borderId="38" xfId="0" applyFont="1" applyBorder="1" applyAlignment="1">
      <alignment horizontal="center" wrapText="1"/>
    </xf>
    <xf numFmtId="0" fontId="27" fillId="0" borderId="14" xfId="0" applyFont="1" applyFill="1" applyBorder="1" applyAlignment="1">
      <alignment horizontal="right" wrapText="1"/>
    </xf>
    <xf numFmtId="0" fontId="27" fillId="0" borderId="14" xfId="0" applyFont="1" applyBorder="1" applyAlignment="1">
      <alignment horizontal="right"/>
    </xf>
    <xf numFmtId="4" fontId="25" fillId="34" borderId="11" xfId="0" applyNumberFormat="1" applyFont="1" applyFill="1" applyBorder="1" applyAlignment="1">
      <alignment horizontal="right" wrapText="1"/>
    </xf>
    <xf numFmtId="4" fontId="25" fillId="34" borderId="11" xfId="0" applyNumberFormat="1" applyFont="1" applyFill="1" applyBorder="1" applyAlignment="1">
      <alignment horizontal="right" wrapText="1" indent="1"/>
    </xf>
    <xf numFmtId="4" fontId="26" fillId="34" borderId="11" xfId="0" applyNumberFormat="1" applyFont="1" applyFill="1" applyBorder="1" applyAlignment="1">
      <alignment horizontal="right" wrapText="1"/>
    </xf>
    <xf numFmtId="0" fontId="30" fillId="36" borderId="11" xfId="0" applyFont="1" applyFill="1" applyBorder="1" applyAlignment="1">
      <alignment horizontal="center" wrapText="1"/>
    </xf>
    <xf numFmtId="0" fontId="30" fillId="36" borderId="14" xfId="0" applyFont="1" applyFill="1" applyBorder="1" applyAlignment="1">
      <alignment horizontal="left" wrapText="1"/>
    </xf>
    <xf numFmtId="0" fontId="30" fillId="36" borderId="14" xfId="0" applyFont="1" applyFill="1" applyBorder="1" applyAlignment="1">
      <alignment horizontal="left"/>
    </xf>
    <xf numFmtId="0" fontId="30" fillId="36" borderId="11" xfId="0" applyFont="1" applyFill="1" applyBorder="1" applyAlignment="1">
      <alignment horizontal="center"/>
    </xf>
    <xf numFmtId="0" fontId="25" fillId="34" borderId="10" xfId="0" applyFont="1" applyFill="1" applyBorder="1" applyAlignment="1">
      <alignment horizontal="left" wrapText="1"/>
    </xf>
    <xf numFmtId="4" fontId="25" fillId="34" borderId="10" xfId="0" applyNumberFormat="1" applyFont="1" applyFill="1" applyBorder="1" applyAlignment="1">
      <alignment horizontal="right" wrapText="1" indent="1"/>
    </xf>
    <xf numFmtId="4" fontId="25" fillId="33" borderId="41" xfId="0" applyNumberFormat="1" applyFont="1" applyFill="1" applyBorder="1" applyAlignment="1">
      <alignment horizontal="right" wrapText="1" indent="1"/>
    </xf>
    <xf numFmtId="4" fontId="26" fillId="33" borderId="42" xfId="0" applyNumberFormat="1" applyFont="1" applyFill="1" applyBorder="1" applyAlignment="1">
      <alignment horizontal="right" wrapText="1"/>
    </xf>
    <xf numFmtId="0" fontId="27" fillId="36" borderId="11" xfId="0" applyFont="1" applyFill="1" applyBorder="1" applyAlignment="1">
      <alignment horizontal="center"/>
    </xf>
    <xf numFmtId="0" fontId="30" fillId="34" borderId="14" xfId="0" applyFont="1" applyFill="1" applyBorder="1" applyAlignment="1">
      <alignment horizontal="left" wrapText="1"/>
    </xf>
    <xf numFmtId="0" fontId="30" fillId="34" borderId="11" xfId="0" applyFont="1" applyFill="1" applyBorder="1" applyAlignment="1">
      <alignment horizontal="center" wrapText="1"/>
    </xf>
    <xf numFmtId="0" fontId="25" fillId="34" borderId="41" xfId="0" applyFont="1" applyFill="1" applyBorder="1" applyAlignment="1">
      <alignment horizontal="left" wrapText="1"/>
    </xf>
    <xf numFmtId="0" fontId="22" fillId="34" borderId="0" xfId="0" applyFont="1" applyFill="1" applyAlignment="1">
      <alignment horizontal="left" wrapText="1"/>
    </xf>
    <xf numFmtId="0" fontId="26" fillId="34" borderId="21" xfId="0" applyFont="1" applyFill="1" applyBorder="1" applyAlignment="1">
      <alignment horizontal="left" wrapText="1"/>
    </xf>
    <xf numFmtId="0" fontId="25" fillId="34" borderId="21" xfId="0" applyFont="1" applyFill="1" applyBorder="1" applyAlignment="1">
      <alignment horizontal="left" wrapText="1"/>
    </xf>
    <xf numFmtId="0" fontId="27" fillId="0" borderId="19" xfId="0" applyFont="1" applyBorder="1" applyAlignment="1">
      <alignment horizontal="center"/>
    </xf>
    <xf numFmtId="0" fontId="25" fillId="36" borderId="44" xfId="0" applyFont="1" applyFill="1" applyBorder="1" applyAlignment="1">
      <alignment horizontal="left" wrapText="1"/>
    </xf>
    <xf numFmtId="4" fontId="25" fillId="36" borderId="43" xfId="0" applyNumberFormat="1" applyFont="1" applyFill="1" applyBorder="1" applyAlignment="1">
      <alignment horizontal="right" wrapText="1"/>
    </xf>
    <xf numFmtId="4" fontId="25" fillId="33" borderId="33" xfId="0" applyNumberFormat="1" applyFont="1" applyFill="1" applyBorder="1" applyAlignment="1">
      <alignment horizontal="right" wrapText="1" indent="1"/>
    </xf>
    <xf numFmtId="4" fontId="25" fillId="33" borderId="33" xfId="0" applyNumberFormat="1" applyFont="1" applyFill="1" applyBorder="1" applyAlignment="1">
      <alignment horizontal="right" wrapText="1"/>
    </xf>
    <xf numFmtId="0" fontId="45" fillId="36" borderId="14" xfId="0" applyFont="1" applyFill="1" applyBorder="1" applyAlignment="1">
      <alignment horizontal="right" wrapText="1"/>
    </xf>
    <xf numFmtId="0" fontId="45" fillId="36" borderId="11" xfId="0" applyFont="1" applyFill="1" applyBorder="1" applyAlignment="1">
      <alignment horizontal="center" wrapText="1"/>
    </xf>
    <xf numFmtId="0" fontId="46" fillId="36" borderId="10" xfId="0" applyFont="1" applyFill="1" applyBorder="1" applyAlignment="1">
      <alignment horizontal="center" vertical="center" wrapText="1"/>
    </xf>
    <xf numFmtId="0" fontId="45" fillId="36" borderId="14" xfId="0" applyFont="1" applyFill="1" applyBorder="1"/>
    <xf numFmtId="0" fontId="46" fillId="36" borderId="33" xfId="0" applyFont="1" applyFill="1" applyBorder="1" applyAlignment="1">
      <alignment horizontal="center" vertical="center" wrapText="1"/>
    </xf>
    <xf numFmtId="0" fontId="45" fillId="36" borderId="11" xfId="0" applyFont="1" applyFill="1" applyBorder="1" applyAlignment="1">
      <alignment horizontal="center"/>
    </xf>
    <xf numFmtId="0" fontId="46" fillId="36" borderId="21" xfId="0" applyFont="1" applyFill="1" applyBorder="1" applyAlignment="1">
      <alignment horizontal="center" vertical="center" wrapText="1"/>
    </xf>
    <xf numFmtId="0" fontId="45" fillId="36" borderId="14" xfId="0" applyFont="1" applyFill="1" applyBorder="1" applyAlignment="1">
      <alignment horizontal="right"/>
    </xf>
    <xf numFmtId="0" fontId="45" fillId="36" borderId="40" xfId="0" applyFont="1" applyFill="1" applyBorder="1"/>
    <xf numFmtId="0" fontId="45" fillId="36" borderId="19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7" fillId="36" borderId="11" xfId="0" applyFont="1" applyFill="1" applyBorder="1" applyAlignment="1">
      <alignment horizontal="center"/>
    </xf>
    <xf numFmtId="0" fontId="45" fillId="36" borderId="14" xfId="0" applyFont="1" applyFill="1" applyBorder="1" applyAlignment="1">
      <alignment horizontal="left" wrapText="1"/>
    </xf>
    <xf numFmtId="0" fontId="27" fillId="0" borderId="0" xfId="0" applyFont="1" applyBorder="1" applyAlignment="1">
      <alignment horizontal="center" wrapText="1"/>
    </xf>
    <xf numFmtId="0" fontId="25" fillId="34" borderId="45" xfId="0" applyFont="1" applyFill="1" applyBorder="1" applyAlignment="1">
      <alignment horizontal="left" wrapText="1"/>
    </xf>
    <xf numFmtId="0" fontId="26" fillId="34" borderId="45" xfId="0" applyFont="1" applyFill="1" applyBorder="1" applyAlignment="1">
      <alignment horizontal="left" wrapText="1"/>
    </xf>
    <xf numFmtId="0" fontId="30" fillId="36" borderId="46" xfId="0" applyFont="1" applyFill="1" applyBorder="1" applyAlignment="1">
      <alignment horizontal="center" vertical="center" wrapText="1"/>
    </xf>
    <xf numFmtId="0" fontId="32" fillId="0" borderId="0" xfId="0" applyNumberFormat="1" applyFont="1" applyBorder="1" applyAlignment="1">
      <alignment horizontal="left"/>
    </xf>
    <xf numFmtId="4" fontId="25" fillId="34" borderId="11" xfId="0" applyNumberFormat="1" applyFont="1" applyFill="1" applyBorder="1" applyAlignment="1">
      <alignment horizontal="center" vertical="center" wrapText="1"/>
    </xf>
    <xf numFmtId="0" fontId="25" fillId="33" borderId="47" xfId="0" applyFont="1" applyFill="1" applyBorder="1" applyAlignment="1">
      <alignment horizontal="left" wrapText="1"/>
    </xf>
    <xf numFmtId="4" fontId="25" fillId="33" borderId="47" xfId="0" applyNumberFormat="1" applyFont="1" applyFill="1" applyBorder="1" applyAlignment="1">
      <alignment horizontal="right" wrapText="1"/>
    </xf>
    <xf numFmtId="0" fontId="36" fillId="0" borderId="0" xfId="0" applyFont="1" applyBorder="1" applyAlignment="1">
      <alignment horizontal="left" indent="1"/>
    </xf>
    <xf numFmtId="0" fontId="30" fillId="0" borderId="0" xfId="0" applyFont="1" applyBorder="1" applyAlignment="1">
      <alignment horizontal="left" indent="1"/>
    </xf>
    <xf numFmtId="0" fontId="30" fillId="34" borderId="14" xfId="0" applyFont="1" applyFill="1" applyBorder="1" applyAlignment="1">
      <alignment horizontal="left"/>
    </xf>
    <xf numFmtId="0" fontId="30" fillId="34" borderId="11" xfId="0" applyFont="1" applyFill="1" applyBorder="1" applyAlignment="1">
      <alignment horizontal="center"/>
    </xf>
    <xf numFmtId="0" fontId="25" fillId="34" borderId="33" xfId="0" applyFont="1" applyFill="1" applyBorder="1" applyAlignment="1">
      <alignment horizontal="left" wrapText="1"/>
    </xf>
    <xf numFmtId="4" fontId="25" fillId="34" borderId="33" xfId="0" applyNumberFormat="1" applyFont="1" applyFill="1" applyBorder="1" applyAlignment="1">
      <alignment horizontal="right" wrapText="1"/>
    </xf>
    <xf numFmtId="0" fontId="27" fillId="34" borderId="14" xfId="0" applyFont="1" applyFill="1" applyBorder="1" applyAlignment="1">
      <alignment horizontal="right"/>
    </xf>
    <xf numFmtId="0" fontId="26" fillId="34" borderId="33" xfId="0" applyFont="1" applyFill="1" applyBorder="1" applyAlignment="1">
      <alignment horizontal="left" wrapText="1"/>
    </xf>
    <xf numFmtId="4" fontId="26" fillId="34" borderId="33" xfId="0" applyNumberFormat="1" applyFont="1" applyFill="1" applyBorder="1" applyAlignment="1">
      <alignment horizontal="right" wrapText="1"/>
    </xf>
    <xf numFmtId="0" fontId="22" fillId="34" borderId="0" xfId="0" applyFont="1" applyFill="1"/>
    <xf numFmtId="0" fontId="27" fillId="34" borderId="14" xfId="0" applyFont="1" applyFill="1" applyBorder="1" applyAlignment="1">
      <alignment horizontal="right" wrapText="1"/>
    </xf>
    <xf numFmtId="0" fontId="26" fillId="33" borderId="0" xfId="0" applyFont="1" applyFill="1" applyBorder="1" applyAlignment="1">
      <alignment horizontal="left" wrapText="1"/>
    </xf>
    <xf numFmtId="4" fontId="26" fillId="0" borderId="13" xfId="0" applyNumberFormat="1" applyFont="1" applyFill="1" applyBorder="1" applyAlignment="1">
      <alignment horizontal="right" wrapText="1" indent="1"/>
    </xf>
    <xf numFmtId="0" fontId="32" fillId="36" borderId="11" xfId="0" applyFont="1" applyFill="1" applyBorder="1" applyAlignment="1">
      <alignment horizontal="center"/>
    </xf>
    <xf numFmtId="4" fontId="31" fillId="36" borderId="13" xfId="0" applyNumberFormat="1" applyFont="1" applyFill="1" applyBorder="1" applyAlignment="1">
      <alignment horizontal="right" wrapText="1" indent="1"/>
    </xf>
    <xf numFmtId="4" fontId="32" fillId="36" borderId="16" xfId="0" applyNumberFormat="1" applyFont="1" applyFill="1" applyBorder="1" applyAlignment="1">
      <alignment horizontal="right" wrapText="1"/>
    </xf>
    <xf numFmtId="0" fontId="48" fillId="36" borderId="21" xfId="0" applyFont="1" applyFill="1" applyBorder="1" applyAlignment="1">
      <alignment horizontal="center" wrapText="1"/>
    </xf>
    <xf numFmtId="0" fontId="32" fillId="34" borderId="14" xfId="0" applyFont="1" applyFill="1" applyBorder="1"/>
    <xf numFmtId="0" fontId="32" fillId="34" borderId="11" xfId="0" applyFont="1" applyFill="1" applyBorder="1" applyAlignment="1">
      <alignment horizontal="center"/>
    </xf>
    <xf numFmtId="0" fontId="32" fillId="34" borderId="21" xfId="0" applyFont="1" applyFill="1" applyBorder="1" applyAlignment="1">
      <alignment horizontal="left" wrapText="1"/>
    </xf>
    <xf numFmtId="4" fontId="31" fillId="34" borderId="13" xfId="0" applyNumberFormat="1" applyFont="1" applyFill="1" applyBorder="1" applyAlignment="1">
      <alignment horizontal="right" wrapText="1" indent="1"/>
    </xf>
    <xf numFmtId="4" fontId="32" fillId="34" borderId="16" xfId="0" applyNumberFormat="1" applyFont="1" applyFill="1" applyBorder="1" applyAlignment="1">
      <alignment horizontal="right" wrapText="1"/>
    </xf>
    <xf numFmtId="0" fontId="31" fillId="36" borderId="14" xfId="0" applyFont="1" applyFill="1" applyBorder="1" applyAlignment="1">
      <alignment horizontal="left"/>
    </xf>
    <xf numFmtId="0" fontId="31" fillId="36" borderId="11" xfId="0" applyFont="1" applyFill="1" applyBorder="1" applyAlignment="1">
      <alignment horizontal="center"/>
    </xf>
    <xf numFmtId="0" fontId="31" fillId="34" borderId="14" xfId="0" applyFont="1" applyFill="1" applyBorder="1" applyAlignment="1">
      <alignment horizontal="left"/>
    </xf>
    <xf numFmtId="0" fontId="31" fillId="34" borderId="11" xfId="0" applyFont="1" applyFill="1" applyBorder="1" applyAlignment="1">
      <alignment horizontal="center"/>
    </xf>
    <xf numFmtId="0" fontId="31" fillId="34" borderId="21" xfId="0" applyFont="1" applyFill="1" applyBorder="1" applyAlignment="1">
      <alignment horizontal="left" wrapText="1"/>
    </xf>
    <xf numFmtId="4" fontId="31" fillId="34" borderId="16" xfId="0" applyNumberFormat="1" applyFont="1" applyFill="1" applyBorder="1" applyAlignment="1">
      <alignment horizontal="right" wrapText="1"/>
    </xf>
    <xf numFmtId="0" fontId="23" fillId="34" borderId="0" xfId="0" applyFont="1" applyFill="1"/>
    <xf numFmtId="0" fontId="48" fillId="36" borderId="11" xfId="0" applyFont="1" applyFill="1" applyBorder="1" applyAlignment="1">
      <alignment horizontal="center"/>
    </xf>
    <xf numFmtId="0" fontId="48" fillId="36" borderId="14" xfId="0" applyFont="1" applyFill="1" applyBorder="1" applyAlignment="1">
      <alignment horizontal="right"/>
    </xf>
    <xf numFmtId="0" fontId="48" fillId="36" borderId="14" xfId="0" applyFont="1" applyFill="1" applyBorder="1"/>
    <xf numFmtId="0" fontId="48" fillId="36" borderId="21" xfId="0" applyFont="1" applyFill="1" applyBorder="1" applyAlignment="1">
      <alignment horizontal="left" wrapText="1"/>
    </xf>
    <xf numFmtId="0" fontId="26" fillId="34" borderId="23" xfId="0" applyFont="1" applyFill="1" applyBorder="1" applyAlignment="1">
      <alignment horizontal="left" wrapText="1"/>
    </xf>
    <xf numFmtId="0" fontId="26" fillId="34" borderId="41" xfId="0" applyFont="1" applyFill="1" applyBorder="1" applyAlignment="1">
      <alignment horizontal="left" wrapText="1"/>
    </xf>
    <xf numFmtId="4" fontId="26" fillId="34" borderId="11" xfId="0" applyNumberFormat="1" applyFont="1" applyFill="1" applyBorder="1" applyAlignment="1">
      <alignment horizontal="right" wrapText="1" indent="1"/>
    </xf>
    <xf numFmtId="0" fontId="27" fillId="34" borderId="11" xfId="0" applyFont="1" applyFill="1" applyBorder="1" applyAlignment="1">
      <alignment horizontal="center" wrapText="1"/>
    </xf>
    <xf numFmtId="0" fontId="25" fillId="35" borderId="17" xfId="0" applyFont="1" applyFill="1" applyBorder="1" applyAlignment="1">
      <alignment horizontal="center" vertical="center" wrapText="1"/>
    </xf>
    <xf numFmtId="4" fontId="25" fillId="35" borderId="10" xfId="0" applyNumberFormat="1" applyFont="1" applyFill="1" applyBorder="1" applyAlignment="1">
      <alignment horizontal="center" vertical="center" wrapText="1"/>
    </xf>
    <xf numFmtId="0" fontId="25" fillId="34" borderId="11" xfId="0" applyFont="1" applyFill="1" applyBorder="1" applyAlignment="1">
      <alignment horizontal="center" vertical="center" wrapText="1"/>
    </xf>
    <xf numFmtId="0" fontId="49" fillId="33" borderId="10" xfId="0" applyFont="1" applyFill="1" applyBorder="1" applyAlignment="1">
      <alignment horizontal="left" wrapText="1"/>
    </xf>
    <xf numFmtId="0" fontId="50" fillId="33" borderId="10" xfId="0" applyFont="1" applyFill="1" applyBorder="1" applyAlignment="1">
      <alignment horizontal="left" wrapText="1"/>
    </xf>
    <xf numFmtId="0" fontId="27" fillId="0" borderId="38" xfId="0" applyFont="1" applyBorder="1"/>
    <xf numFmtId="0" fontId="27" fillId="0" borderId="16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4" fontId="25" fillId="33" borderId="48" xfId="0" applyNumberFormat="1" applyFont="1" applyFill="1" applyBorder="1" applyAlignment="1">
      <alignment horizontal="right" wrapText="1" indent="1"/>
    </xf>
    <xf numFmtId="0" fontId="26" fillId="33" borderId="41" xfId="0" applyFont="1" applyFill="1" applyBorder="1" applyAlignment="1">
      <alignment horizontal="left" wrapText="1"/>
    </xf>
    <xf numFmtId="4" fontId="25" fillId="33" borderId="42" xfId="0" applyNumberFormat="1" applyFont="1" applyFill="1" applyBorder="1" applyAlignment="1">
      <alignment horizontal="right" wrapText="1"/>
    </xf>
    <xf numFmtId="4" fontId="25" fillId="33" borderId="48" xfId="0" applyNumberFormat="1" applyFont="1" applyFill="1" applyBorder="1" applyAlignment="1">
      <alignment horizontal="right" wrapText="1"/>
    </xf>
    <xf numFmtId="0" fontId="30" fillId="36" borderId="19" xfId="0" applyFont="1" applyFill="1" applyBorder="1" applyAlignment="1">
      <alignment horizontal="center" vertical="center" wrapText="1"/>
    </xf>
    <xf numFmtId="0" fontId="27" fillId="0" borderId="49" xfId="0" applyFont="1" applyBorder="1" applyAlignment="1">
      <alignment horizontal="center" wrapText="1"/>
    </xf>
    <xf numFmtId="4" fontId="25" fillId="36" borderId="13" xfId="0" applyNumberFormat="1" applyFont="1" applyFill="1" applyBorder="1" applyAlignment="1">
      <alignment horizontal="right" wrapText="1" indent="1"/>
    </xf>
    <xf numFmtId="0" fontId="0" fillId="0" borderId="52" xfId="0" applyBorder="1"/>
    <xf numFmtId="0" fontId="0" fillId="0" borderId="54" xfId="0" applyBorder="1"/>
    <xf numFmtId="0" fontId="0" fillId="0" borderId="49" xfId="0" applyBorder="1"/>
    <xf numFmtId="0" fontId="0" fillId="0" borderId="5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3" xfId="0" applyBorder="1" applyAlignment="1">
      <alignment horizontal="center"/>
    </xf>
    <xf numFmtId="0" fontId="16" fillId="0" borderId="52" xfId="0" applyFont="1" applyBorder="1"/>
    <xf numFmtId="4" fontId="16" fillId="0" borderId="11" xfId="0" applyNumberFormat="1" applyFont="1" applyBorder="1"/>
    <xf numFmtId="4" fontId="0" fillId="0" borderId="11" xfId="0" applyNumberFormat="1" applyBorder="1"/>
    <xf numFmtId="0" fontId="16" fillId="36" borderId="50" xfId="0" applyFont="1" applyFill="1" applyBorder="1"/>
    <xf numFmtId="0" fontId="16" fillId="36" borderId="46" xfId="0" applyFont="1" applyFill="1" applyBorder="1" applyAlignment="1">
      <alignment wrapText="1"/>
    </xf>
    <xf numFmtId="0" fontId="16" fillId="36" borderId="46" xfId="0" applyFont="1" applyFill="1" applyBorder="1"/>
    <xf numFmtId="0" fontId="16" fillId="36" borderId="51" xfId="0" applyFont="1" applyFill="1" applyBorder="1" applyAlignment="1">
      <alignment wrapText="1"/>
    </xf>
    <xf numFmtId="4" fontId="16" fillId="0" borderId="53" xfId="0" applyNumberFormat="1" applyFont="1" applyBorder="1"/>
    <xf numFmtId="4" fontId="16" fillId="0" borderId="55" xfId="0" applyNumberFormat="1" applyFont="1" applyBorder="1"/>
    <xf numFmtId="4" fontId="16" fillId="0" borderId="49" xfId="0" applyNumberFormat="1" applyFont="1" applyBorder="1"/>
    <xf numFmtId="0" fontId="26" fillId="34" borderId="11" xfId="0" applyFont="1" applyFill="1" applyBorder="1" applyAlignment="1">
      <alignment horizontal="left" wrapText="1"/>
    </xf>
    <xf numFmtId="0" fontId="45" fillId="0" borderId="14" xfId="0" applyFont="1" applyBorder="1" applyAlignment="1">
      <alignment horizontal="right" wrapText="1"/>
    </xf>
    <xf numFmtId="0" fontId="46" fillId="36" borderId="11" xfId="0" applyFont="1" applyFill="1" applyBorder="1" applyAlignment="1">
      <alignment horizontal="center" vertical="center" wrapText="1"/>
    </xf>
    <xf numFmtId="0" fontId="26" fillId="34" borderId="22" xfId="0" applyFont="1" applyFill="1" applyBorder="1" applyAlignment="1">
      <alignment horizontal="left" wrapText="1"/>
    </xf>
    <xf numFmtId="4" fontId="26" fillId="34" borderId="16" xfId="0" applyNumberFormat="1" applyFont="1" applyFill="1" applyBorder="1" applyAlignment="1">
      <alignment horizontal="right" wrapText="1"/>
    </xf>
    <xf numFmtId="4" fontId="52" fillId="36" borderId="15" xfId="0" applyNumberFormat="1" applyFont="1" applyFill="1" applyBorder="1" applyAlignment="1">
      <alignment horizontal="right" wrapText="1"/>
    </xf>
    <xf numFmtId="4" fontId="52" fillId="36" borderId="11" xfId="0" applyNumberFormat="1" applyFont="1" applyFill="1" applyBorder="1" applyAlignment="1">
      <alignment horizontal="right" wrapText="1"/>
    </xf>
    <xf numFmtId="4" fontId="25" fillId="36" borderId="33" xfId="0" applyNumberFormat="1" applyFont="1" applyFill="1" applyBorder="1" applyAlignment="1">
      <alignment horizontal="right" wrapText="1" indent="1"/>
    </xf>
    <xf numFmtId="4" fontId="38" fillId="36" borderId="56" xfId="0" applyNumberFormat="1" applyFont="1" applyFill="1" applyBorder="1" applyAlignment="1">
      <alignment horizontal="right" wrapText="1"/>
    </xf>
    <xf numFmtId="4" fontId="38" fillId="36" borderId="19" xfId="0" applyNumberFormat="1" applyFont="1" applyFill="1" applyBorder="1" applyAlignment="1">
      <alignment horizontal="right" wrapText="1"/>
    </xf>
    <xf numFmtId="4" fontId="27" fillId="0" borderId="0" xfId="0" applyNumberFormat="1" applyFont="1" applyFill="1" applyBorder="1" applyAlignment="1">
      <alignment vertical="center"/>
    </xf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4" fontId="26" fillId="33" borderId="0" xfId="0" applyNumberFormat="1" applyFont="1" applyFill="1" applyBorder="1" applyAlignment="1">
      <alignment horizontal="right" wrapText="1"/>
    </xf>
    <xf numFmtId="4" fontId="38" fillId="36" borderId="0" xfId="0" applyNumberFormat="1" applyFont="1" applyFill="1" applyBorder="1" applyAlignment="1">
      <alignment horizontal="right" wrapText="1"/>
    </xf>
    <xf numFmtId="0" fontId="32" fillId="34" borderId="14" xfId="0" applyFont="1" applyFill="1" applyBorder="1" applyAlignment="1">
      <alignment horizontal="right"/>
    </xf>
    <xf numFmtId="4" fontId="26" fillId="33" borderId="36" xfId="0" applyNumberFormat="1" applyFont="1" applyFill="1" applyBorder="1" applyAlignment="1">
      <alignment horizontal="right" wrapText="1"/>
    </xf>
    <xf numFmtId="4" fontId="25" fillId="36" borderId="0" xfId="0" applyNumberFormat="1" applyFont="1" applyFill="1" applyBorder="1" applyAlignment="1">
      <alignment horizontal="right" wrapText="1" indent="1"/>
    </xf>
    <xf numFmtId="4" fontId="26" fillId="36" borderId="42" xfId="0" applyNumberFormat="1" applyFont="1" applyFill="1" applyBorder="1" applyAlignment="1">
      <alignment horizontal="right" wrapText="1"/>
    </xf>
    <xf numFmtId="0" fontId="46" fillId="36" borderId="21" xfId="0" applyFont="1" applyFill="1" applyBorder="1" applyAlignment="1">
      <alignment horizontal="center" wrapText="1"/>
    </xf>
    <xf numFmtId="4" fontId="25" fillId="36" borderId="42" xfId="0" applyNumberFormat="1" applyFont="1" applyFill="1" applyBorder="1" applyAlignment="1">
      <alignment horizontal="right" wrapText="1"/>
    </xf>
    <xf numFmtId="4" fontId="25" fillId="33" borderId="57" xfId="0" applyNumberFormat="1" applyFont="1" applyFill="1" applyBorder="1" applyAlignment="1">
      <alignment horizontal="right" wrapText="1"/>
    </xf>
    <xf numFmtId="0" fontId="22" fillId="36" borderId="0" xfId="0" applyFont="1" applyFill="1" applyAlignment="1">
      <alignment horizontal="left" wrapText="1"/>
    </xf>
    <xf numFmtId="4" fontId="26" fillId="36" borderId="11" xfId="0" applyNumberFormat="1" applyFont="1" applyFill="1" applyBorder="1" applyAlignment="1">
      <alignment horizontal="right" wrapText="1"/>
    </xf>
    <xf numFmtId="2" fontId="25" fillId="33" borderId="10" xfId="0" applyNumberFormat="1" applyFont="1" applyFill="1" applyBorder="1" applyAlignment="1">
      <alignment horizontal="right" wrapText="1"/>
    </xf>
    <xf numFmtId="0" fontId="55" fillId="33" borderId="21" xfId="0" applyFont="1" applyFill="1" applyBorder="1" applyAlignment="1">
      <alignment horizontal="left" wrapText="1"/>
    </xf>
    <xf numFmtId="4" fontId="55" fillId="33" borderId="11" xfId="0" applyNumberFormat="1" applyFont="1" applyFill="1" applyBorder="1" applyAlignment="1">
      <alignment horizontal="right" wrapText="1"/>
    </xf>
    <xf numFmtId="0" fontId="30" fillId="36" borderId="40" xfId="0" applyFont="1" applyFill="1" applyBorder="1" applyAlignment="1">
      <alignment horizontal="left" wrapText="1"/>
    </xf>
    <xf numFmtId="0" fontId="30" fillId="36" borderId="19" xfId="0" applyFont="1" applyFill="1" applyBorder="1" applyAlignment="1">
      <alignment horizontal="center" wrapText="1"/>
    </xf>
    <xf numFmtId="0" fontId="25" fillId="36" borderId="23" xfId="0" applyFont="1" applyFill="1" applyBorder="1" applyAlignment="1">
      <alignment horizontal="left" wrapText="1"/>
    </xf>
    <xf numFmtId="4" fontId="25" fillId="36" borderId="19" xfId="0" applyNumberFormat="1" applyFont="1" applyFill="1" applyBorder="1" applyAlignment="1">
      <alignment horizontal="right" wrapText="1" indent="1"/>
    </xf>
    <xf numFmtId="4" fontId="25" fillId="36" borderId="19" xfId="0" applyNumberFormat="1" applyFont="1" applyFill="1" applyBorder="1" applyAlignment="1">
      <alignment horizontal="right" wrapText="1"/>
    </xf>
    <xf numFmtId="4" fontId="31" fillId="36" borderId="40" xfId="0" applyNumberFormat="1" applyFont="1" applyFill="1" applyBorder="1" applyAlignment="1">
      <alignment horizontal="right" wrapText="1" indent="1"/>
    </xf>
    <xf numFmtId="4" fontId="32" fillId="36" borderId="11" xfId="0" applyNumberFormat="1" applyFont="1" applyFill="1" applyBorder="1" applyAlignment="1">
      <alignment horizontal="right" wrapText="1"/>
    </xf>
    <xf numFmtId="4" fontId="38" fillId="36" borderId="58" xfId="0" applyNumberFormat="1" applyFont="1" applyFill="1" applyBorder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5" fillId="35" borderId="25" xfId="0" applyFont="1" applyFill="1" applyBorder="1" applyAlignment="1">
      <alignment horizontal="center" vertical="center" wrapText="1"/>
    </xf>
    <xf numFmtId="0" fontId="27" fillId="35" borderId="26" xfId="0" applyFont="1" applyFill="1" applyBorder="1" applyAlignment="1">
      <alignment horizontal="center" vertical="center" wrapText="1"/>
    </xf>
    <xf numFmtId="0" fontId="27" fillId="35" borderId="27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wrapText="1"/>
    </xf>
    <xf numFmtId="0" fontId="30" fillId="0" borderId="0" xfId="0" applyFont="1" applyBorder="1" applyAlignment="1">
      <alignment horizontal="center" wrapText="1"/>
    </xf>
    <xf numFmtId="0" fontId="51" fillId="0" borderId="0" xfId="0" applyFont="1" applyAlignment="1">
      <alignment wrapText="1"/>
    </xf>
    <xf numFmtId="0" fontId="51" fillId="0" borderId="0" xfId="0" applyFont="1" applyAlignment="1">
      <alignment horizontal="center"/>
    </xf>
    <xf numFmtId="4" fontId="27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4" fillId="0" borderId="20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32" fillId="0" borderId="0" xfId="0" applyNumberFormat="1" applyFont="1" applyBorder="1" applyAlignment="1">
      <alignment horizontal="lef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Tablica2" displayName="Tablica2" ref="A5:D15" totalsRowShown="0" headerRowDxfId="8" dataDxfId="6" headerRowBorderDxfId="7" tableBorderDxfId="5" totalsRowBorderDxfId="4">
  <autoFilter ref="A5:D15"/>
  <tableColumns count="4">
    <tableColumn id="1" name="PRIHODI I RASHODI " dataDxfId="3"/>
    <tableColumn id="2" name="Izvršenje za                              I-VI 2025." dataDxfId="2"/>
    <tableColumn id="3" name="Plan 2026. " dataDxfId="1"/>
    <tableColumn id="4" name="Izvršenje za                                               I-VI 2026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8" zoomScale="120" zoomScaleNormal="120" workbookViewId="0">
      <selection activeCell="D13" sqref="D13"/>
    </sheetView>
  </sheetViews>
  <sheetFormatPr defaultColWidth="9.109375" defaultRowHeight="10.199999999999999" x14ac:dyDescent="0.2"/>
  <cols>
    <col min="1" max="1" width="45.44140625" style="3" customWidth="1"/>
    <col min="2" max="2" width="24.33203125" style="3" customWidth="1"/>
    <col min="3" max="3" width="23" style="3" customWidth="1"/>
    <col min="4" max="4" width="32" style="3" customWidth="1"/>
    <col min="5" max="16384" width="9.109375" style="3"/>
  </cols>
  <sheetData>
    <row r="1" spans="1:4" s="25" customFormat="1" ht="8.25" customHeight="1" x14ac:dyDescent="0.2">
      <c r="A1" s="309"/>
      <c r="B1" s="310"/>
      <c r="C1" s="310"/>
      <c r="D1" s="310"/>
    </row>
    <row r="2" spans="1:4" s="25" customFormat="1" ht="61.5" customHeight="1" x14ac:dyDescent="0.2">
      <c r="A2" s="309" t="s">
        <v>282</v>
      </c>
      <c r="B2" s="309"/>
      <c r="C2" s="309"/>
      <c r="D2" s="309"/>
    </row>
    <row r="3" spans="1:4" ht="13.2" x14ac:dyDescent="0.25">
      <c r="A3" s="24" t="s">
        <v>10</v>
      </c>
      <c r="B3" s="65"/>
      <c r="C3" s="65"/>
      <c r="D3" s="65"/>
    </row>
    <row r="4" spans="1:4" s="4" customFormat="1" x14ac:dyDescent="0.2">
      <c r="A4" s="65"/>
      <c r="B4" s="65"/>
      <c r="C4" s="65"/>
      <c r="D4" s="65"/>
    </row>
    <row r="5" spans="1:4" ht="68.25" customHeight="1" x14ac:dyDescent="0.2">
      <c r="A5" s="39" t="s">
        <v>7</v>
      </c>
      <c r="B5" s="243" t="s">
        <v>273</v>
      </c>
      <c r="C5" s="244" t="s">
        <v>268</v>
      </c>
      <c r="D5" s="243" t="s">
        <v>274</v>
      </c>
    </row>
    <row r="6" spans="1:4" ht="13.2" x14ac:dyDescent="0.2">
      <c r="A6" s="29">
        <v>1</v>
      </c>
      <c r="B6" s="12">
        <v>2</v>
      </c>
      <c r="C6" s="12">
        <v>3</v>
      </c>
      <c r="D6" s="12">
        <v>5</v>
      </c>
    </row>
    <row r="7" spans="1:4" ht="13.2" x14ac:dyDescent="0.25">
      <c r="A7" s="30" t="s">
        <v>11</v>
      </c>
      <c r="B7" s="20">
        <v>841580.72</v>
      </c>
      <c r="C7" s="20">
        <v>1831421.72</v>
      </c>
      <c r="D7" s="20">
        <v>877806.09</v>
      </c>
    </row>
    <row r="8" spans="1:4" ht="13.2" x14ac:dyDescent="0.25">
      <c r="A8" s="30" t="s">
        <v>12</v>
      </c>
      <c r="B8" s="20">
        <v>0</v>
      </c>
      <c r="C8" s="20">
        <v>0</v>
      </c>
      <c r="D8" s="20">
        <v>0</v>
      </c>
    </row>
    <row r="9" spans="1:4" ht="13.2" x14ac:dyDescent="0.25">
      <c r="A9" s="30" t="s">
        <v>2</v>
      </c>
      <c r="B9" s="20">
        <f>SUM(B7:B8)</f>
        <v>841580.72</v>
      </c>
      <c r="C9" s="20">
        <v>1831421.72</v>
      </c>
      <c r="D9" s="20">
        <v>877806.09</v>
      </c>
    </row>
    <row r="10" spans="1:4" s="25" customFormat="1" ht="13.2" x14ac:dyDescent="0.25">
      <c r="A10" s="299" t="s">
        <v>283</v>
      </c>
      <c r="B10" s="300">
        <v>0</v>
      </c>
      <c r="C10" s="300">
        <v>18029.599999999999</v>
      </c>
      <c r="D10" s="20">
        <v>18029.599999999999</v>
      </c>
    </row>
    <row r="11" spans="1:4" ht="15" customHeight="1" x14ac:dyDescent="0.25">
      <c r="A11" s="30"/>
      <c r="B11" s="20"/>
      <c r="C11" s="20"/>
      <c r="D11" s="20"/>
    </row>
    <row r="12" spans="1:4" ht="13.2" x14ac:dyDescent="0.25">
      <c r="A12" s="30" t="s">
        <v>13</v>
      </c>
      <c r="B12" s="20">
        <v>830629.1</v>
      </c>
      <c r="C12" s="20">
        <v>1842452.26</v>
      </c>
      <c r="D12" s="20">
        <v>857893.47</v>
      </c>
    </row>
    <row r="13" spans="1:4" ht="13.2" x14ac:dyDescent="0.25">
      <c r="A13" s="30" t="s">
        <v>14</v>
      </c>
      <c r="B13" s="20">
        <v>3200</v>
      </c>
      <c r="C13" s="20">
        <v>23700</v>
      </c>
      <c r="D13" s="20">
        <v>2981.99</v>
      </c>
    </row>
    <row r="14" spans="1:4" ht="17.25" customHeight="1" x14ac:dyDescent="0.25">
      <c r="A14" s="30" t="s">
        <v>3</v>
      </c>
      <c r="B14" s="20">
        <f>SUM(B12:B13)</f>
        <v>833829.1</v>
      </c>
      <c r="C14" s="20">
        <f>SUM(C12:C13)</f>
        <v>1866152.26</v>
      </c>
      <c r="D14" s="20">
        <f>D12+D13</f>
        <v>860875.46</v>
      </c>
    </row>
    <row r="15" spans="1:4" ht="13.2" x14ac:dyDescent="0.25">
      <c r="A15" s="32" t="s">
        <v>1</v>
      </c>
      <c r="B15" s="31">
        <f>SUM(B9-B14)</f>
        <v>7751.6199999999953</v>
      </c>
      <c r="C15" s="31">
        <v>23129.599999999999</v>
      </c>
      <c r="D15" s="31">
        <v>17819.05</v>
      </c>
    </row>
    <row r="16" spans="1:4" ht="13.2" x14ac:dyDescent="0.25">
      <c r="A16" s="19"/>
      <c r="B16" s="24"/>
      <c r="C16" s="24"/>
      <c r="D16" s="24"/>
    </row>
    <row r="17" spans="1:4" ht="9.75" customHeight="1" x14ac:dyDescent="0.25">
      <c r="A17" s="19" t="s">
        <v>15</v>
      </c>
      <c r="B17" s="24"/>
      <c r="C17" s="24"/>
      <c r="D17" s="24"/>
    </row>
    <row r="18" spans="1:4" ht="13.2" x14ac:dyDescent="0.25">
      <c r="A18" s="19"/>
      <c r="B18" s="24"/>
      <c r="C18" s="24"/>
      <c r="D18" s="24"/>
    </row>
    <row r="19" spans="1:4" s="42" customFormat="1" ht="26.4" x14ac:dyDescent="0.2">
      <c r="A19" s="28" t="s">
        <v>0</v>
      </c>
      <c r="B19" s="28" t="s">
        <v>275</v>
      </c>
      <c r="C19" s="28" t="s">
        <v>276</v>
      </c>
      <c r="D19" s="28" t="s">
        <v>277</v>
      </c>
    </row>
    <row r="20" spans="1:4" ht="13.2" x14ac:dyDescent="0.2">
      <c r="A20" s="40" t="s">
        <v>81</v>
      </c>
      <c r="B20" s="45">
        <v>0</v>
      </c>
      <c r="C20" s="45">
        <v>0</v>
      </c>
      <c r="D20" s="45">
        <v>0</v>
      </c>
    </row>
    <row r="21" spans="1:4" ht="13.2" x14ac:dyDescent="0.25">
      <c r="A21" s="23" t="s">
        <v>82</v>
      </c>
      <c r="B21" s="20">
        <v>0</v>
      </c>
      <c r="C21" s="20">
        <v>0</v>
      </c>
      <c r="D21" s="20">
        <v>0</v>
      </c>
    </row>
    <row r="22" spans="1:4" ht="9.75" customHeight="1" x14ac:dyDescent="0.25">
      <c r="A22" s="23" t="s">
        <v>4</v>
      </c>
      <c r="B22" s="20">
        <v>0</v>
      </c>
      <c r="C22" s="20">
        <v>0</v>
      </c>
      <c r="D22" s="20">
        <v>0</v>
      </c>
    </row>
    <row r="23" spans="1:4" ht="6" customHeight="1" x14ac:dyDescent="0.25">
      <c r="A23" s="204"/>
      <c r="B23" s="205"/>
      <c r="C23" s="205"/>
      <c r="D23" s="205"/>
    </row>
    <row r="24" spans="1:4" s="25" customFormat="1" ht="16.5" customHeight="1" x14ac:dyDescent="0.25">
      <c r="A24" s="206"/>
      <c r="B24" s="207"/>
      <c r="C24" s="207"/>
      <c r="D24" s="207"/>
    </row>
    <row r="25" spans="1:4" ht="33" customHeight="1" x14ac:dyDescent="0.25">
      <c r="A25" s="27"/>
      <c r="B25" s="24"/>
      <c r="C25" s="24"/>
      <c r="D25" s="24"/>
    </row>
    <row r="26" spans="1:4" s="42" customFormat="1" ht="27" customHeight="1" x14ac:dyDescent="0.2">
      <c r="A26" s="28" t="s">
        <v>185</v>
      </c>
      <c r="B26" s="245" t="s">
        <v>275</v>
      </c>
      <c r="C26" s="203" t="s">
        <v>276</v>
      </c>
      <c r="D26" s="245" t="s">
        <v>277</v>
      </c>
    </row>
    <row r="27" spans="1:4" s="42" customFormat="1" ht="15" hidden="1" customHeight="1" thickBot="1" x14ac:dyDescent="0.25">
      <c r="A27" s="40" t="s">
        <v>186</v>
      </c>
      <c r="B27" s="41">
        <v>22012.720000000001</v>
      </c>
      <c r="C27" s="41">
        <v>0</v>
      </c>
      <c r="D27" s="41"/>
    </row>
    <row r="28" spans="1:4" s="42" customFormat="1" ht="10.5" hidden="1" customHeight="1" thickBot="1" x14ac:dyDescent="0.3">
      <c r="A28" s="43"/>
      <c r="B28" s="44"/>
      <c r="C28" s="44"/>
      <c r="D28" s="44"/>
    </row>
    <row r="29" spans="1:4" s="42" customFormat="1" ht="15" hidden="1" customHeight="1" thickBot="1" x14ac:dyDescent="0.3">
      <c r="A29" s="43"/>
      <c r="B29" s="44"/>
      <c r="C29" s="44"/>
      <c r="D29" s="44"/>
    </row>
    <row r="30" spans="1:4" s="42" customFormat="1" ht="13.2" x14ac:dyDescent="0.2">
      <c r="A30" s="40"/>
      <c r="B30" s="41"/>
      <c r="C30" s="41"/>
      <c r="D30" s="41"/>
    </row>
    <row r="31" spans="1:4" ht="17.25" customHeight="1" x14ac:dyDescent="0.2">
      <c r="A31" s="40" t="s">
        <v>187</v>
      </c>
      <c r="B31" s="41">
        <v>22012.720000000001</v>
      </c>
      <c r="C31" s="41">
        <v>23129.599999999999</v>
      </c>
      <c r="D31" s="41">
        <v>17819.05</v>
      </c>
    </row>
    <row r="32" spans="1:4" ht="88.5" customHeight="1" x14ac:dyDescent="0.2">
      <c r="A32" s="67"/>
      <c r="B32" s="65"/>
      <c r="C32" s="65"/>
      <c r="D32" s="65"/>
    </row>
    <row r="33" spans="1:4" ht="10.5" customHeight="1" x14ac:dyDescent="0.2">
      <c r="A33" s="66"/>
      <c r="B33" s="66"/>
      <c r="C33" s="66"/>
      <c r="D33" s="66"/>
    </row>
    <row r="34" spans="1:4" ht="15.6" x14ac:dyDescent="0.25">
      <c r="A34" s="10"/>
      <c r="B34" s="21"/>
      <c r="C34" s="22"/>
      <c r="D34" s="22"/>
    </row>
    <row r="35" spans="1:4" ht="15.6" x14ac:dyDescent="0.2">
      <c r="A35" s="10"/>
      <c r="B35" s="10"/>
      <c r="C35" s="10"/>
      <c r="D35" s="10"/>
    </row>
  </sheetData>
  <mergeCells count="2">
    <mergeCell ref="A1:D1"/>
    <mergeCell ref="A2:D2"/>
  </mergeCells>
  <pageMargins left="0.19685039370078741" right="0.19685039370078741" top="0.47244094488188981" bottom="0.31496062992125984" header="0.19685039370078741" footer="0.19685039370078741"/>
  <pageSetup paperSize="9" fitToWidth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topLeftCell="A64" zoomScale="120" zoomScaleNormal="120" workbookViewId="0">
      <selection activeCell="D85" sqref="D85"/>
    </sheetView>
  </sheetViews>
  <sheetFormatPr defaultColWidth="9.109375" defaultRowHeight="11.4" x14ac:dyDescent="0.2"/>
  <cols>
    <col min="1" max="1" width="47.88671875" style="5" customWidth="1"/>
    <col min="2" max="2" width="20.109375" style="5" customWidth="1"/>
    <col min="3" max="3" width="17.109375" style="79" customWidth="1"/>
    <col min="4" max="5" width="16" style="5" customWidth="1"/>
    <col min="6" max="16384" width="9.109375" style="5"/>
  </cols>
  <sheetData>
    <row r="1" spans="1:6" ht="39.75" customHeight="1" thickBot="1" x14ac:dyDescent="0.25">
      <c r="A1" s="58" t="s">
        <v>17</v>
      </c>
      <c r="B1" s="311" t="s">
        <v>105</v>
      </c>
      <c r="C1" s="312"/>
      <c r="D1" s="312"/>
      <c r="E1" s="312"/>
      <c r="F1" s="313"/>
    </row>
    <row r="2" spans="1:6" ht="41.25" customHeight="1" x14ac:dyDescent="0.25">
      <c r="A2" s="56" t="s">
        <v>188</v>
      </c>
      <c r="B2" s="243" t="s">
        <v>241</v>
      </c>
      <c r="C2" s="98" t="s">
        <v>268</v>
      </c>
      <c r="D2" s="243" t="s">
        <v>269</v>
      </c>
      <c r="E2" s="99" t="s">
        <v>178</v>
      </c>
      <c r="F2" s="99" t="s">
        <v>106</v>
      </c>
    </row>
    <row r="3" spans="1:6" ht="19.5" customHeight="1" x14ac:dyDescent="0.25">
      <c r="A3" s="59">
        <v>1</v>
      </c>
      <c r="B3" s="60">
        <v>2</v>
      </c>
      <c r="C3" s="60">
        <v>3</v>
      </c>
      <c r="D3" s="60">
        <v>5</v>
      </c>
      <c r="E3" s="60">
        <v>6</v>
      </c>
      <c r="F3" s="61">
        <v>7</v>
      </c>
    </row>
    <row r="4" spans="1:6" ht="19.5" customHeight="1" x14ac:dyDescent="0.25">
      <c r="A4" s="13" t="s">
        <v>87</v>
      </c>
      <c r="B4" s="14"/>
      <c r="C4" s="62"/>
      <c r="D4" s="14"/>
      <c r="E4" s="14"/>
      <c r="F4" s="16"/>
    </row>
    <row r="5" spans="1:6" s="7" customFormat="1" ht="19.5" customHeight="1" x14ac:dyDescent="0.25">
      <c r="A5" s="13" t="s">
        <v>18</v>
      </c>
      <c r="B5" s="14">
        <f>SUM(B6+B15+B18+B23)</f>
        <v>819568.00000000012</v>
      </c>
      <c r="C5" s="62">
        <f>SUM(C6+C15+C18+C23)</f>
        <v>1808292.12</v>
      </c>
      <c r="D5" s="62">
        <f>D6+D15+D18+D23</f>
        <v>859987.04</v>
      </c>
      <c r="E5" s="14">
        <f t="shared" ref="E5:E20" si="0">D5/C5*100</f>
        <v>47.557970888022226</v>
      </c>
      <c r="F5" s="14">
        <f t="shared" ref="F5:F12" si="1">D5/B5*100</f>
        <v>104.93174940944496</v>
      </c>
    </row>
    <row r="6" spans="1:6" s="7" customFormat="1" ht="32.25" customHeight="1" x14ac:dyDescent="0.25">
      <c r="A6" s="13" t="s">
        <v>19</v>
      </c>
      <c r="B6" s="14">
        <f>SUM(B7+B10+B12)</f>
        <v>739895.74</v>
      </c>
      <c r="C6" s="62">
        <f>SUM(C7+C10+C12)</f>
        <v>1662380.01</v>
      </c>
      <c r="D6" s="14">
        <f>SUM(D7+D10+D12)</f>
        <v>749502.14</v>
      </c>
      <c r="E6" s="14">
        <f t="shared" si="0"/>
        <v>45.086089551810723</v>
      </c>
      <c r="F6" s="14">
        <f t="shared" si="1"/>
        <v>101.29834508845801</v>
      </c>
    </row>
    <row r="7" spans="1:6" s="7" customFormat="1" ht="29.25" customHeight="1" x14ac:dyDescent="0.25">
      <c r="A7" s="13" t="s">
        <v>20</v>
      </c>
      <c r="B7" s="14">
        <f>SUM(B8+B9)</f>
        <v>721088.64</v>
      </c>
      <c r="C7" s="62">
        <f>SUM(C8+C9)</f>
        <v>1662380.01</v>
      </c>
      <c r="D7" s="14">
        <f>SUM(D8+D9)</f>
        <v>749502.14</v>
      </c>
      <c r="E7" s="14">
        <f t="shared" si="0"/>
        <v>45.086089551810723</v>
      </c>
      <c r="F7" s="14">
        <f t="shared" si="1"/>
        <v>103.94036161767852</v>
      </c>
    </row>
    <row r="8" spans="1:6" ht="27" customHeight="1" x14ac:dyDescent="0.25">
      <c r="A8" s="18" t="s">
        <v>21</v>
      </c>
      <c r="B8" s="16">
        <v>721088.64</v>
      </c>
      <c r="C8" s="76">
        <v>1644680.01</v>
      </c>
      <c r="D8" s="16">
        <v>749502.14</v>
      </c>
      <c r="E8" s="14">
        <f t="shared" si="0"/>
        <v>45.571304779219638</v>
      </c>
      <c r="F8" s="14">
        <f t="shared" si="1"/>
        <v>103.94036161767852</v>
      </c>
    </row>
    <row r="9" spans="1:6" ht="24.75" customHeight="1" x14ac:dyDescent="0.25">
      <c r="A9" s="18" t="s">
        <v>22</v>
      </c>
      <c r="B9" s="16">
        <v>0</v>
      </c>
      <c r="C9" s="76">
        <v>17700</v>
      </c>
      <c r="D9" s="16">
        <v>0</v>
      </c>
      <c r="E9" s="14">
        <f t="shared" si="0"/>
        <v>0</v>
      </c>
      <c r="F9" s="14" t="e">
        <f t="shared" si="1"/>
        <v>#DIV/0!</v>
      </c>
    </row>
    <row r="10" spans="1:6" s="26" customFormat="1" ht="24.75" customHeight="1" x14ac:dyDescent="0.25">
      <c r="A10" s="13" t="s">
        <v>179</v>
      </c>
      <c r="B10" s="14">
        <f>SUM(B11)</f>
        <v>18029.599999999999</v>
      </c>
      <c r="C10" s="62">
        <f>SUM(C11)</f>
        <v>0</v>
      </c>
      <c r="D10" s="14">
        <f>SUM(D11)</f>
        <v>0</v>
      </c>
      <c r="E10" s="14" t="e">
        <f t="shared" si="0"/>
        <v>#DIV/0!</v>
      </c>
      <c r="F10" s="14">
        <f t="shared" si="1"/>
        <v>0</v>
      </c>
    </row>
    <row r="11" spans="1:6" s="26" customFormat="1" ht="24.75" customHeight="1" x14ac:dyDescent="0.25">
      <c r="A11" s="18" t="s">
        <v>180</v>
      </c>
      <c r="B11" s="16">
        <v>18029.599999999999</v>
      </c>
      <c r="C11" s="76">
        <v>0</v>
      </c>
      <c r="D11" s="16">
        <v>0</v>
      </c>
      <c r="E11" s="14" t="e">
        <f t="shared" si="0"/>
        <v>#DIV/0!</v>
      </c>
      <c r="F11" s="14">
        <f t="shared" si="1"/>
        <v>0</v>
      </c>
    </row>
    <row r="12" spans="1:6" s="7" customFormat="1" ht="25.5" customHeight="1" x14ac:dyDescent="0.25">
      <c r="A12" s="13" t="s">
        <v>88</v>
      </c>
      <c r="B12" s="14">
        <f>SUM(B13+B14)</f>
        <v>777.5</v>
      </c>
      <c r="C12" s="62">
        <f>SUM(C13+C14)</f>
        <v>0</v>
      </c>
      <c r="D12" s="14">
        <f>SUM(D13+D14)</f>
        <v>0</v>
      </c>
      <c r="E12" s="14" t="e">
        <f t="shared" si="0"/>
        <v>#DIV/0!</v>
      </c>
      <c r="F12" s="14">
        <f t="shared" si="1"/>
        <v>0</v>
      </c>
    </row>
    <row r="13" spans="1:6" s="26" customFormat="1" ht="25.5" customHeight="1" x14ac:dyDescent="0.25">
      <c r="A13" s="18" t="s">
        <v>89</v>
      </c>
      <c r="B13" s="105">
        <v>0</v>
      </c>
      <c r="C13" s="80">
        <v>0</v>
      </c>
      <c r="D13" s="105">
        <v>0</v>
      </c>
      <c r="E13" s="14" t="e">
        <f t="shared" si="0"/>
        <v>#DIV/0!</v>
      </c>
      <c r="F13" s="14">
        <v>0</v>
      </c>
    </row>
    <row r="14" spans="1:6" ht="31.5" customHeight="1" x14ac:dyDescent="0.25">
      <c r="A14" s="18" t="s">
        <v>90</v>
      </c>
      <c r="B14" s="16">
        <v>777.5</v>
      </c>
      <c r="C14" s="76">
        <v>0</v>
      </c>
      <c r="D14" s="16">
        <v>0</v>
      </c>
      <c r="E14" s="14" t="e">
        <f t="shared" si="0"/>
        <v>#DIV/0!</v>
      </c>
      <c r="F14" s="14">
        <f t="shared" ref="F14:F20" si="2">D14/B14*100</f>
        <v>0</v>
      </c>
    </row>
    <row r="15" spans="1:6" s="26" customFormat="1" ht="33.75" customHeight="1" x14ac:dyDescent="0.25">
      <c r="A15" s="13" t="s">
        <v>23</v>
      </c>
      <c r="B15" s="14">
        <f t="shared" ref="B15:D16" si="3">SUM(B16)</f>
        <v>752.68</v>
      </c>
      <c r="C15" s="62">
        <f t="shared" si="3"/>
        <v>850</v>
      </c>
      <c r="D15" s="14">
        <f t="shared" si="3"/>
        <v>290</v>
      </c>
      <c r="E15" s="14">
        <f t="shared" si="0"/>
        <v>34.117647058823529</v>
      </c>
      <c r="F15" s="14">
        <f t="shared" si="2"/>
        <v>38.528989743317219</v>
      </c>
    </row>
    <row r="16" spans="1:6" ht="19.5" customHeight="1" x14ac:dyDescent="0.25">
      <c r="A16" s="13" t="s">
        <v>24</v>
      </c>
      <c r="B16" s="16">
        <f>B17</f>
        <v>752.68</v>
      </c>
      <c r="C16" s="80">
        <f t="shared" si="3"/>
        <v>850</v>
      </c>
      <c r="D16" s="16">
        <f>SUM(D17)</f>
        <v>290</v>
      </c>
      <c r="E16" s="14">
        <f t="shared" si="0"/>
        <v>34.117647058823529</v>
      </c>
      <c r="F16" s="14">
        <f t="shared" si="2"/>
        <v>38.528989743317219</v>
      </c>
    </row>
    <row r="17" spans="1:6" ht="15.75" customHeight="1" x14ac:dyDescent="0.25">
      <c r="A17" s="18" t="s">
        <v>25</v>
      </c>
      <c r="B17" s="16">
        <v>752.68</v>
      </c>
      <c r="C17" s="76">
        <v>850</v>
      </c>
      <c r="D17" s="16">
        <v>290</v>
      </c>
      <c r="E17" s="14">
        <f t="shared" si="0"/>
        <v>34.117647058823529</v>
      </c>
      <c r="F17" s="14">
        <f t="shared" si="2"/>
        <v>38.528989743317219</v>
      </c>
    </row>
    <row r="18" spans="1:6" ht="25.5" customHeight="1" x14ac:dyDescent="0.25">
      <c r="A18" s="13" t="s">
        <v>26</v>
      </c>
      <c r="B18" s="14">
        <f>SUM(B19+B21)</f>
        <v>7483.42</v>
      </c>
      <c r="C18" s="62">
        <f>SUM(C19+C21)</f>
        <v>12800</v>
      </c>
      <c r="D18" s="14">
        <f>D19+D21</f>
        <v>8869</v>
      </c>
      <c r="E18" s="14">
        <f t="shared" si="0"/>
        <v>69.2890625</v>
      </c>
      <c r="F18" s="14">
        <f t="shared" si="2"/>
        <v>118.51533122556263</v>
      </c>
    </row>
    <row r="19" spans="1:6" ht="27" customHeight="1" x14ac:dyDescent="0.25">
      <c r="A19" s="13" t="s">
        <v>27</v>
      </c>
      <c r="B19" s="16">
        <v>7433.42</v>
      </c>
      <c r="C19" s="76">
        <f>SUM(C20)</f>
        <v>12500</v>
      </c>
      <c r="D19" s="16">
        <f>SUM(D20)</f>
        <v>8789</v>
      </c>
      <c r="E19" s="14">
        <f t="shared" si="0"/>
        <v>70.311999999999998</v>
      </c>
      <c r="F19" s="14">
        <f t="shared" si="2"/>
        <v>118.23628962173535</v>
      </c>
    </row>
    <row r="20" spans="1:6" ht="15.75" customHeight="1" x14ac:dyDescent="0.25">
      <c r="A20" s="18" t="s">
        <v>28</v>
      </c>
      <c r="B20" s="16">
        <v>752.68</v>
      </c>
      <c r="C20" s="76">
        <v>12500</v>
      </c>
      <c r="D20" s="16">
        <v>8789</v>
      </c>
      <c r="E20" s="14">
        <f t="shared" si="0"/>
        <v>70.311999999999998</v>
      </c>
      <c r="F20" s="14">
        <f t="shared" si="2"/>
        <v>1167.6941063931554</v>
      </c>
    </row>
    <row r="21" spans="1:6" ht="13.2" x14ac:dyDescent="0.25">
      <c r="A21" s="13" t="s">
        <v>29</v>
      </c>
      <c r="B21" s="14">
        <f>SUM(B22)</f>
        <v>50</v>
      </c>
      <c r="C21" s="62">
        <f>SUM(C22)</f>
        <v>300</v>
      </c>
      <c r="D21" s="14">
        <f>SUM(D22)</f>
        <v>80</v>
      </c>
      <c r="E21" s="14">
        <v>0</v>
      </c>
      <c r="F21" s="14">
        <v>0</v>
      </c>
    </row>
    <row r="22" spans="1:6" ht="13.2" x14ac:dyDescent="0.25">
      <c r="A22" s="18" t="s">
        <v>30</v>
      </c>
      <c r="B22" s="16">
        <v>50</v>
      </c>
      <c r="C22" s="76">
        <v>300</v>
      </c>
      <c r="D22" s="16">
        <v>80</v>
      </c>
      <c r="E22" s="14">
        <v>0</v>
      </c>
      <c r="F22" s="14">
        <v>0</v>
      </c>
    </row>
    <row r="23" spans="1:6" ht="17.25" customHeight="1" x14ac:dyDescent="0.25">
      <c r="A23" s="13" t="s">
        <v>181</v>
      </c>
      <c r="B23" s="14">
        <f>SUM(B24)</f>
        <v>71436.160000000003</v>
      </c>
      <c r="C23" s="62">
        <f>SUM(C24)</f>
        <v>132262.10999999999</v>
      </c>
      <c r="D23" s="14">
        <f>SUM(D24)</f>
        <v>101325.9</v>
      </c>
      <c r="E23" s="14">
        <f t="shared" ref="E23:E29" si="4">D23/C23*100</f>
        <v>76.60992252429665</v>
      </c>
      <c r="F23" s="14">
        <f t="shared" ref="F23:F29" si="5">D23/B23*100</f>
        <v>141.84119079189026</v>
      </c>
    </row>
    <row r="24" spans="1:6" ht="26.4" x14ac:dyDescent="0.25">
      <c r="A24" s="13" t="s">
        <v>31</v>
      </c>
      <c r="B24" s="16">
        <f>B25+B26</f>
        <v>71436.160000000003</v>
      </c>
      <c r="C24" s="76">
        <f>C25+C26</f>
        <v>132262.10999999999</v>
      </c>
      <c r="D24" s="16">
        <f>D25+D26</f>
        <v>101325.9</v>
      </c>
      <c r="E24" s="14">
        <f t="shared" si="4"/>
        <v>76.60992252429665</v>
      </c>
      <c r="F24" s="14">
        <f t="shared" si="5"/>
        <v>141.84119079189026</v>
      </c>
    </row>
    <row r="25" spans="1:6" ht="26.4" x14ac:dyDescent="0.25">
      <c r="A25" s="18" t="s">
        <v>32</v>
      </c>
      <c r="B25" s="16">
        <v>71436.160000000003</v>
      </c>
      <c r="C25" s="76">
        <v>129762.11</v>
      </c>
      <c r="D25" s="16">
        <v>98825.9</v>
      </c>
      <c r="E25" s="14">
        <f t="shared" si="4"/>
        <v>76.159288716868119</v>
      </c>
      <c r="F25" s="14">
        <f t="shared" si="5"/>
        <v>138.34156259239018</v>
      </c>
    </row>
    <row r="26" spans="1:6" ht="26.4" x14ac:dyDescent="0.25">
      <c r="A26" s="18" t="s">
        <v>33</v>
      </c>
      <c r="B26" s="16">
        <v>0</v>
      </c>
      <c r="C26" s="76">
        <v>2500</v>
      </c>
      <c r="D26" s="16">
        <v>2500</v>
      </c>
      <c r="E26" s="14">
        <f t="shared" si="4"/>
        <v>100</v>
      </c>
      <c r="F26" s="14" t="e">
        <f t="shared" si="5"/>
        <v>#DIV/0!</v>
      </c>
    </row>
    <row r="27" spans="1:6" s="26" customFormat="1" ht="13.2" x14ac:dyDescent="0.25">
      <c r="A27" s="13" t="s">
        <v>281</v>
      </c>
      <c r="B27" s="14">
        <v>0</v>
      </c>
      <c r="C27" s="62">
        <v>18029.599999999999</v>
      </c>
      <c r="D27" s="14">
        <v>18029.599999999999</v>
      </c>
      <c r="E27" s="14">
        <f t="shared" si="4"/>
        <v>100</v>
      </c>
      <c r="F27" s="14" t="e">
        <f t="shared" si="5"/>
        <v>#DIV/0!</v>
      </c>
    </row>
    <row r="28" spans="1:6" s="115" customFormat="1" ht="17.25" customHeight="1" x14ac:dyDescent="0.25">
      <c r="A28" s="52" t="s">
        <v>34</v>
      </c>
      <c r="B28" s="54">
        <v>22012.720000000001</v>
      </c>
      <c r="C28" s="114">
        <v>23129.599999999999</v>
      </c>
      <c r="D28" s="54">
        <v>17819.05</v>
      </c>
      <c r="E28" s="14">
        <f t="shared" si="4"/>
        <v>77.040026632540133</v>
      </c>
      <c r="F28" s="14">
        <f t="shared" si="5"/>
        <v>80.948878648345129</v>
      </c>
    </row>
    <row r="29" spans="1:6" ht="13.2" x14ac:dyDescent="0.25">
      <c r="A29" s="46" t="s">
        <v>35</v>
      </c>
      <c r="B29" s="48">
        <f>B5+B27+B28</f>
        <v>841580.72000000009</v>
      </c>
      <c r="C29" s="48">
        <f>C5+C27+C28</f>
        <v>1849451.3200000003</v>
      </c>
      <c r="D29" s="48">
        <f>D5+D27+D28</f>
        <v>895835.69000000006</v>
      </c>
      <c r="E29" s="48">
        <f t="shared" si="4"/>
        <v>48.43791671142769</v>
      </c>
      <c r="F29" s="48">
        <f t="shared" si="5"/>
        <v>106.44679336285175</v>
      </c>
    </row>
    <row r="30" spans="1:6" ht="13.2" x14ac:dyDescent="0.25">
      <c r="A30" s="63"/>
      <c r="B30" s="64"/>
      <c r="C30" s="78"/>
      <c r="D30" s="64"/>
      <c r="E30" s="14"/>
      <c r="F30" s="14"/>
    </row>
    <row r="31" spans="1:6" ht="13.2" x14ac:dyDescent="0.25">
      <c r="A31" s="13" t="s">
        <v>36</v>
      </c>
      <c r="B31" s="14">
        <f>SUM(B32+B39+B70+B72)</f>
        <v>830629.10000000009</v>
      </c>
      <c r="C31" s="62">
        <f>SUM(C32+C39+C70+C72)</f>
        <v>1821734.2499999998</v>
      </c>
      <c r="D31" s="14">
        <f>SUM(D32+D39+D70+D72)</f>
        <v>857893.47000000009</v>
      </c>
      <c r="E31" s="14">
        <f t="shared" ref="E31:E50" si="6">D31/C31*100</f>
        <v>47.092130479514246</v>
      </c>
      <c r="F31" s="14">
        <f t="shared" ref="F31:F62" si="7">D31/B31*100</f>
        <v>103.28237597262124</v>
      </c>
    </row>
    <row r="32" spans="1:6" ht="13.2" x14ac:dyDescent="0.25">
      <c r="A32" s="13" t="s">
        <v>37</v>
      </c>
      <c r="B32" s="14">
        <f>SUM(B33+B35+B37)</f>
        <v>672677.77</v>
      </c>
      <c r="C32" s="62">
        <f>SUM(C33+C35+C37)</f>
        <v>1576229.8499999999</v>
      </c>
      <c r="D32" s="14">
        <f>SUM(D33+D35+D37)</f>
        <v>702908.84000000008</v>
      </c>
      <c r="E32" s="14">
        <f t="shared" si="6"/>
        <v>44.594310912206119</v>
      </c>
      <c r="F32" s="14">
        <f t="shared" si="7"/>
        <v>104.49413840448452</v>
      </c>
    </row>
    <row r="33" spans="1:6" ht="13.2" x14ac:dyDescent="0.25">
      <c r="A33" s="13" t="s">
        <v>38</v>
      </c>
      <c r="B33" s="14">
        <f>SUM(B34)</f>
        <v>559136.07999999996</v>
      </c>
      <c r="C33" s="62">
        <f>SUM(C34)</f>
        <v>1312875.3899999999</v>
      </c>
      <c r="D33" s="14">
        <f>SUM(D34)</f>
        <v>583608.93000000005</v>
      </c>
      <c r="E33" s="14">
        <f t="shared" si="6"/>
        <v>44.45272829739006</v>
      </c>
      <c r="F33" s="14">
        <f t="shared" si="7"/>
        <v>104.37690409819378</v>
      </c>
    </row>
    <row r="34" spans="1:6" ht="13.2" x14ac:dyDescent="0.25">
      <c r="A34" s="18" t="s">
        <v>39</v>
      </c>
      <c r="B34" s="16">
        <v>559136.07999999996</v>
      </c>
      <c r="C34" s="76">
        <v>1312875.3899999999</v>
      </c>
      <c r="D34" s="16">
        <v>583608.93000000005</v>
      </c>
      <c r="E34" s="14">
        <f t="shared" si="6"/>
        <v>44.45272829739006</v>
      </c>
      <c r="F34" s="14">
        <f t="shared" si="7"/>
        <v>104.37690409819378</v>
      </c>
    </row>
    <row r="35" spans="1:6" ht="13.2" x14ac:dyDescent="0.25">
      <c r="A35" s="13" t="s">
        <v>40</v>
      </c>
      <c r="B35" s="14">
        <f>SUM(B36)</f>
        <v>21284.15</v>
      </c>
      <c r="C35" s="62">
        <f>SUM(C36)</f>
        <v>51230</v>
      </c>
      <c r="D35" s="14">
        <f>SUM(D36)</f>
        <v>23004.31</v>
      </c>
      <c r="E35" s="14">
        <f t="shared" si="6"/>
        <v>44.903982041772402</v>
      </c>
      <c r="F35" s="14">
        <f t="shared" si="7"/>
        <v>108.08188252760857</v>
      </c>
    </row>
    <row r="36" spans="1:6" ht="13.2" x14ac:dyDescent="0.25">
      <c r="A36" s="18" t="s">
        <v>41</v>
      </c>
      <c r="B36" s="16">
        <v>21284.15</v>
      </c>
      <c r="C36" s="76">
        <v>51230</v>
      </c>
      <c r="D36" s="16">
        <v>23004.31</v>
      </c>
      <c r="E36" s="14">
        <f t="shared" si="6"/>
        <v>44.903982041772402</v>
      </c>
      <c r="F36" s="14">
        <f t="shared" si="7"/>
        <v>108.08188252760857</v>
      </c>
    </row>
    <row r="37" spans="1:6" ht="13.2" x14ac:dyDescent="0.25">
      <c r="A37" s="13" t="s">
        <v>42</v>
      </c>
      <c r="B37" s="14">
        <f>SUM(B38)</f>
        <v>92257.54</v>
      </c>
      <c r="C37" s="62">
        <f>SUM(C38)</f>
        <v>212124.46</v>
      </c>
      <c r="D37" s="14">
        <f>SUM(D38)</f>
        <v>96295.6</v>
      </c>
      <c r="E37" s="14">
        <f t="shared" si="6"/>
        <v>45.395802068276339</v>
      </c>
      <c r="F37" s="14">
        <f t="shared" si="7"/>
        <v>104.37694306611689</v>
      </c>
    </row>
    <row r="38" spans="1:6" ht="13.2" x14ac:dyDescent="0.25">
      <c r="A38" s="18" t="s">
        <v>43</v>
      </c>
      <c r="B38" s="16">
        <v>92257.54</v>
      </c>
      <c r="C38" s="76">
        <v>212124.46</v>
      </c>
      <c r="D38" s="16">
        <v>96295.6</v>
      </c>
      <c r="E38" s="14">
        <f t="shared" si="6"/>
        <v>45.395802068276339</v>
      </c>
      <c r="F38" s="14">
        <f t="shared" si="7"/>
        <v>104.37694306611689</v>
      </c>
    </row>
    <row r="39" spans="1:6" ht="13.2" x14ac:dyDescent="0.25">
      <c r="A39" s="13" t="s">
        <v>44</v>
      </c>
      <c r="B39" s="14">
        <f>SUM(B40+B45+B52+B62)</f>
        <v>157316.33000000002</v>
      </c>
      <c r="C39" s="62">
        <f>SUM(C40+C45+C52+C62)</f>
        <v>244887.89999999997</v>
      </c>
      <c r="D39" s="14">
        <f>SUM(D40+D45+D52+D62)</f>
        <v>154368.13</v>
      </c>
      <c r="E39" s="14">
        <f t="shared" si="6"/>
        <v>63.036242296985691</v>
      </c>
      <c r="F39" s="14">
        <f t="shared" si="7"/>
        <v>98.1259415344866</v>
      </c>
    </row>
    <row r="40" spans="1:6" ht="13.2" x14ac:dyDescent="0.25">
      <c r="A40" s="13" t="s">
        <v>45</v>
      </c>
      <c r="B40" s="14">
        <f>SUM(B41:B44)</f>
        <v>23493.23</v>
      </c>
      <c r="C40" s="62">
        <f>SUM(C41:C44)</f>
        <v>62609.68</v>
      </c>
      <c r="D40" s="14">
        <f>SUM(D41:D44)</f>
        <v>36930.770000000004</v>
      </c>
      <c r="E40" s="14">
        <f t="shared" si="6"/>
        <v>58.985719141193506</v>
      </c>
      <c r="F40" s="14">
        <f t="shared" si="7"/>
        <v>157.19749902418698</v>
      </c>
    </row>
    <row r="41" spans="1:6" ht="13.2" x14ac:dyDescent="0.25">
      <c r="A41" s="18" t="s">
        <v>46</v>
      </c>
      <c r="B41" s="16">
        <v>2706.02</v>
      </c>
      <c r="C41" s="76">
        <v>17276</v>
      </c>
      <c r="D41" s="16">
        <v>15127.04</v>
      </c>
      <c r="E41" s="14">
        <f t="shared" si="6"/>
        <v>87.561009492938183</v>
      </c>
      <c r="F41" s="14">
        <f t="shared" si="7"/>
        <v>559.01434579197496</v>
      </c>
    </row>
    <row r="42" spans="1:6" ht="13.2" x14ac:dyDescent="0.25">
      <c r="A42" s="18" t="s">
        <v>47</v>
      </c>
      <c r="B42" s="16">
        <v>20191.71</v>
      </c>
      <c r="C42" s="76">
        <v>42613.68</v>
      </c>
      <c r="D42" s="16">
        <v>20058.23</v>
      </c>
      <c r="E42" s="14">
        <f t="shared" si="6"/>
        <v>47.069931533723441</v>
      </c>
      <c r="F42" s="14">
        <f t="shared" si="7"/>
        <v>99.338936623000222</v>
      </c>
    </row>
    <row r="43" spans="1:6" ht="13.2" x14ac:dyDescent="0.25">
      <c r="A43" s="18" t="s">
        <v>48</v>
      </c>
      <c r="B43" s="16">
        <v>0</v>
      </c>
      <c r="C43" s="76">
        <v>1420</v>
      </c>
      <c r="D43" s="16">
        <v>1319</v>
      </c>
      <c r="E43" s="14">
        <f t="shared" si="6"/>
        <v>92.887323943661968</v>
      </c>
      <c r="F43" s="14" t="e">
        <f t="shared" si="7"/>
        <v>#DIV/0!</v>
      </c>
    </row>
    <row r="44" spans="1:6" s="26" customFormat="1" ht="13.2" x14ac:dyDescent="0.25">
      <c r="A44" s="18" t="s">
        <v>100</v>
      </c>
      <c r="B44" s="16">
        <v>595.5</v>
      </c>
      <c r="C44" s="76">
        <v>1300</v>
      </c>
      <c r="D44" s="16">
        <v>426.5</v>
      </c>
      <c r="E44" s="14">
        <f t="shared" si="6"/>
        <v>32.807692307692307</v>
      </c>
      <c r="F44" s="14">
        <f t="shared" si="7"/>
        <v>71.620486985726288</v>
      </c>
    </row>
    <row r="45" spans="1:6" ht="13.2" x14ac:dyDescent="0.25">
      <c r="A45" s="13" t="s">
        <v>49</v>
      </c>
      <c r="B45" s="14">
        <f>SUM(B46:B51)</f>
        <v>56816.68</v>
      </c>
      <c r="C45" s="62">
        <f>SUM(C46:C51)</f>
        <v>88509.829999999987</v>
      </c>
      <c r="D45" s="14">
        <f>SUM(D46:D51)</f>
        <v>51098.899999999994</v>
      </c>
      <c r="E45" s="14">
        <f t="shared" si="6"/>
        <v>57.732457513476184</v>
      </c>
      <c r="F45" s="14">
        <f t="shared" si="7"/>
        <v>89.936441200013789</v>
      </c>
    </row>
    <row r="46" spans="1:6" ht="13.2" x14ac:dyDescent="0.25">
      <c r="A46" s="18" t="s">
        <v>50</v>
      </c>
      <c r="B46" s="16">
        <v>3471.04</v>
      </c>
      <c r="C46" s="76">
        <v>7501.42</v>
      </c>
      <c r="D46" s="16">
        <v>4715.72</v>
      </c>
      <c r="E46" s="14">
        <f t="shared" si="6"/>
        <v>62.864364347016966</v>
      </c>
      <c r="F46" s="14">
        <f t="shared" si="7"/>
        <v>135.85899327002861</v>
      </c>
    </row>
    <row r="47" spans="1:6" ht="13.2" x14ac:dyDescent="0.25">
      <c r="A47" s="18" t="s">
        <v>51</v>
      </c>
      <c r="B47" s="16">
        <v>33066.97</v>
      </c>
      <c r="C47" s="76">
        <v>51077.04</v>
      </c>
      <c r="D47" s="16">
        <v>32119.94</v>
      </c>
      <c r="E47" s="14">
        <f t="shared" si="6"/>
        <v>62.885280744538051</v>
      </c>
      <c r="F47" s="14">
        <f t="shared" si="7"/>
        <v>97.136024256229092</v>
      </c>
    </row>
    <row r="48" spans="1:6" ht="13.2" x14ac:dyDescent="0.25">
      <c r="A48" s="18" t="s">
        <v>52</v>
      </c>
      <c r="B48" s="16">
        <v>15644.56</v>
      </c>
      <c r="C48" s="76">
        <v>24877.94</v>
      </c>
      <c r="D48" s="16">
        <v>11504.13</v>
      </c>
      <c r="E48" s="14">
        <f t="shared" si="6"/>
        <v>46.24229337316514</v>
      </c>
      <c r="F48" s="14">
        <f t="shared" si="7"/>
        <v>73.534378723338975</v>
      </c>
    </row>
    <row r="49" spans="1:6" ht="13.2" x14ac:dyDescent="0.25">
      <c r="A49" s="18" t="s">
        <v>53</v>
      </c>
      <c r="B49" s="16">
        <v>3048.92</v>
      </c>
      <c r="C49" s="76">
        <v>3153.43</v>
      </c>
      <c r="D49" s="16">
        <v>1832.15</v>
      </c>
      <c r="E49" s="14">
        <f t="shared" si="6"/>
        <v>58.100227371465365</v>
      </c>
      <c r="F49" s="14">
        <f t="shared" si="7"/>
        <v>60.091770200595619</v>
      </c>
    </row>
    <row r="50" spans="1:6" ht="13.2" x14ac:dyDescent="0.25">
      <c r="A50" s="18" t="s">
        <v>54</v>
      </c>
      <c r="B50" s="16">
        <v>1342.64</v>
      </c>
      <c r="C50" s="76">
        <v>1900</v>
      </c>
      <c r="D50" s="16">
        <v>926.96</v>
      </c>
      <c r="E50" s="14">
        <f t="shared" si="6"/>
        <v>48.787368421052633</v>
      </c>
      <c r="F50" s="14">
        <f t="shared" si="7"/>
        <v>69.040100101292964</v>
      </c>
    </row>
    <row r="51" spans="1:6" ht="13.2" x14ac:dyDescent="0.25">
      <c r="A51" s="18" t="s">
        <v>55</v>
      </c>
      <c r="B51" s="16">
        <v>242.55</v>
      </c>
      <c r="C51" s="76">
        <v>0</v>
      </c>
      <c r="D51" s="16">
        <v>0</v>
      </c>
      <c r="E51" s="14">
        <v>0</v>
      </c>
      <c r="F51" s="14">
        <f t="shared" si="7"/>
        <v>0</v>
      </c>
    </row>
    <row r="52" spans="1:6" ht="13.2" x14ac:dyDescent="0.25">
      <c r="A52" s="13" t="s">
        <v>56</v>
      </c>
      <c r="B52" s="14">
        <f>SUM(B53:B61)</f>
        <v>59037.29</v>
      </c>
      <c r="C52" s="62">
        <f>SUM(C53:C61)</f>
        <v>78629.459999999992</v>
      </c>
      <c r="D52" s="14">
        <f>SUM(D53:D61)</f>
        <v>58834.36</v>
      </c>
      <c r="E52" s="14">
        <f t="shared" ref="E52:E62" si="8">D52/C52*100</f>
        <v>74.824830286256585</v>
      </c>
      <c r="F52" s="14">
        <f t="shared" si="7"/>
        <v>99.656268097671827</v>
      </c>
    </row>
    <row r="53" spans="1:6" ht="13.2" x14ac:dyDescent="0.25">
      <c r="A53" s="18" t="s">
        <v>57</v>
      </c>
      <c r="B53" s="16">
        <v>1317.42</v>
      </c>
      <c r="C53" s="76">
        <v>2800</v>
      </c>
      <c r="D53" s="16">
        <v>1341.7</v>
      </c>
      <c r="E53" s="14">
        <f t="shared" si="8"/>
        <v>47.917857142857144</v>
      </c>
      <c r="F53" s="14">
        <f t="shared" si="7"/>
        <v>101.84299615915957</v>
      </c>
    </row>
    <row r="54" spans="1:6" ht="13.2" x14ac:dyDescent="0.25">
      <c r="A54" s="18" t="s">
        <v>58</v>
      </c>
      <c r="B54" s="16">
        <v>7701.19</v>
      </c>
      <c r="C54" s="76">
        <v>14927.03</v>
      </c>
      <c r="D54" s="16">
        <v>12003.59</v>
      </c>
      <c r="E54" s="14">
        <f t="shared" si="8"/>
        <v>80.415126116849763</v>
      </c>
      <c r="F54" s="14">
        <f t="shared" si="7"/>
        <v>155.86669073221154</v>
      </c>
    </row>
    <row r="55" spans="1:6" s="26" customFormat="1" ht="13.2" x14ac:dyDescent="0.25">
      <c r="A55" s="18" t="s">
        <v>95</v>
      </c>
      <c r="B55" s="16">
        <v>0</v>
      </c>
      <c r="C55" s="76">
        <v>0</v>
      </c>
      <c r="D55" s="16">
        <v>0</v>
      </c>
      <c r="E55" s="14" t="e">
        <f t="shared" si="8"/>
        <v>#DIV/0!</v>
      </c>
      <c r="F55" s="14" t="e">
        <f t="shared" si="7"/>
        <v>#DIV/0!</v>
      </c>
    </row>
    <row r="56" spans="1:6" ht="13.2" x14ac:dyDescent="0.25">
      <c r="A56" s="18" t="s">
        <v>59</v>
      </c>
      <c r="B56" s="16">
        <v>4260.28</v>
      </c>
      <c r="C56" s="76">
        <v>8900</v>
      </c>
      <c r="D56" s="16">
        <v>4051.76</v>
      </c>
      <c r="E56" s="14">
        <f t="shared" si="8"/>
        <v>45.525393258426966</v>
      </c>
      <c r="F56" s="14">
        <f t="shared" si="7"/>
        <v>95.105486024392775</v>
      </c>
    </row>
    <row r="57" spans="1:6" ht="13.2" x14ac:dyDescent="0.25">
      <c r="A57" s="18" t="s">
        <v>5</v>
      </c>
      <c r="B57" s="16">
        <v>39707.26</v>
      </c>
      <c r="C57" s="76">
        <v>36160.400000000001</v>
      </c>
      <c r="D57" s="16">
        <v>35394.400000000001</v>
      </c>
      <c r="E57" s="14">
        <f t="shared" si="8"/>
        <v>97.88166060109954</v>
      </c>
      <c r="F57" s="14">
        <f t="shared" si="7"/>
        <v>89.13835908093381</v>
      </c>
    </row>
    <row r="58" spans="1:6" ht="13.2" x14ac:dyDescent="0.25">
      <c r="A58" s="18" t="s">
        <v>60</v>
      </c>
      <c r="B58" s="16">
        <v>1632.9</v>
      </c>
      <c r="C58" s="76">
        <v>3500</v>
      </c>
      <c r="D58" s="16">
        <v>0</v>
      </c>
      <c r="E58" s="14">
        <f t="shared" si="8"/>
        <v>0</v>
      </c>
      <c r="F58" s="14">
        <f t="shared" si="7"/>
        <v>0</v>
      </c>
    </row>
    <row r="59" spans="1:6" ht="13.2" x14ac:dyDescent="0.25">
      <c r="A59" s="18" t="s">
        <v>61</v>
      </c>
      <c r="B59" s="16">
        <v>1120.06</v>
      </c>
      <c r="C59" s="76">
        <v>5877.03</v>
      </c>
      <c r="D59" s="16">
        <v>3098.25</v>
      </c>
      <c r="E59" s="14">
        <f t="shared" si="8"/>
        <v>52.717954477006245</v>
      </c>
      <c r="F59" s="14">
        <f t="shared" si="7"/>
        <v>276.61464564398341</v>
      </c>
    </row>
    <row r="60" spans="1:6" ht="13.2" x14ac:dyDescent="0.25">
      <c r="A60" s="18" t="s">
        <v>62</v>
      </c>
      <c r="B60" s="16">
        <v>1969.83</v>
      </c>
      <c r="C60" s="76">
        <v>3900</v>
      </c>
      <c r="D60" s="16">
        <v>1905.13</v>
      </c>
      <c r="E60" s="14">
        <f t="shared" si="8"/>
        <v>48.849487179487184</v>
      </c>
      <c r="F60" s="14">
        <f t="shared" si="7"/>
        <v>96.715452602508861</v>
      </c>
    </row>
    <row r="61" spans="1:6" ht="13.2" x14ac:dyDescent="0.25">
      <c r="A61" s="18" t="s">
        <v>63</v>
      </c>
      <c r="B61" s="16">
        <v>1328.35</v>
      </c>
      <c r="C61" s="76">
        <v>2565</v>
      </c>
      <c r="D61" s="16">
        <v>1039.53</v>
      </c>
      <c r="E61" s="14">
        <f t="shared" si="8"/>
        <v>40.527485380116957</v>
      </c>
      <c r="F61" s="14">
        <f t="shared" si="7"/>
        <v>78.257236421123949</v>
      </c>
    </row>
    <row r="62" spans="1:6" ht="13.2" x14ac:dyDescent="0.25">
      <c r="A62" s="13" t="s">
        <v>64</v>
      </c>
      <c r="B62" s="14">
        <f>SUM(B63:B69)</f>
        <v>17969.129999999997</v>
      </c>
      <c r="C62" s="62">
        <f>SUM(C63:C69)</f>
        <v>15138.93</v>
      </c>
      <c r="D62" s="62">
        <f>SUM(D63:D69)</f>
        <v>7504.1</v>
      </c>
      <c r="E62" s="14">
        <f t="shared" si="8"/>
        <v>49.568232365167155</v>
      </c>
      <c r="F62" s="14">
        <f t="shared" si="7"/>
        <v>41.761064670354109</v>
      </c>
    </row>
    <row r="63" spans="1:6" s="26" customFormat="1" ht="13.2" x14ac:dyDescent="0.25">
      <c r="A63" s="18" t="s">
        <v>249</v>
      </c>
      <c r="B63" s="76">
        <v>2585.31</v>
      </c>
      <c r="C63" s="76">
        <v>500</v>
      </c>
      <c r="D63" s="76">
        <v>0</v>
      </c>
      <c r="E63" s="14"/>
      <c r="F63" s="14"/>
    </row>
    <row r="64" spans="1:6" ht="13.2" x14ac:dyDescent="0.25">
      <c r="A64" s="18" t="s">
        <v>65</v>
      </c>
      <c r="B64" s="16">
        <v>154.19999999999999</v>
      </c>
      <c r="C64" s="76">
        <v>308.41000000000003</v>
      </c>
      <c r="D64" s="16">
        <v>49.85</v>
      </c>
      <c r="E64" s="14">
        <f t="shared" ref="E64:E84" si="9">D64/C64*100</f>
        <v>16.163548523069938</v>
      </c>
      <c r="F64" s="14">
        <f t="shared" ref="F64:F77" si="10">D64/B64*100</f>
        <v>32.328145265888459</v>
      </c>
    </row>
    <row r="65" spans="1:6" ht="13.2" x14ac:dyDescent="0.25">
      <c r="A65" s="18" t="s">
        <v>66</v>
      </c>
      <c r="B65" s="16">
        <v>1474.15</v>
      </c>
      <c r="C65" s="76">
        <v>3000</v>
      </c>
      <c r="D65" s="16">
        <v>218.53</v>
      </c>
      <c r="E65" s="14">
        <f t="shared" si="9"/>
        <v>7.2843333333333327</v>
      </c>
      <c r="F65" s="14">
        <f t="shared" si="10"/>
        <v>14.824135942746667</v>
      </c>
    </row>
    <row r="66" spans="1:6" ht="13.2" x14ac:dyDescent="0.25">
      <c r="A66" s="18" t="s">
        <v>67</v>
      </c>
      <c r="B66" s="16">
        <v>70</v>
      </c>
      <c r="C66" s="76">
        <v>240</v>
      </c>
      <c r="D66" s="16">
        <v>0</v>
      </c>
      <c r="E66" s="14">
        <f t="shared" si="9"/>
        <v>0</v>
      </c>
      <c r="F66" s="14">
        <f t="shared" si="10"/>
        <v>0</v>
      </c>
    </row>
    <row r="67" spans="1:6" ht="13.2" x14ac:dyDescent="0.25">
      <c r="A67" s="18" t="s">
        <v>68</v>
      </c>
      <c r="B67" s="16">
        <v>1138</v>
      </c>
      <c r="C67" s="76">
        <v>2500</v>
      </c>
      <c r="D67" s="16">
        <v>1470</v>
      </c>
      <c r="E67" s="14">
        <f t="shared" si="9"/>
        <v>58.8</v>
      </c>
      <c r="F67" s="14">
        <f t="shared" si="10"/>
        <v>129.17398945518451</v>
      </c>
    </row>
    <row r="68" spans="1:6" s="26" customFormat="1" ht="13.2" x14ac:dyDescent="0.25">
      <c r="A68" s="18" t="s">
        <v>200</v>
      </c>
      <c r="B68" s="16">
        <v>0</v>
      </c>
      <c r="C68" s="76">
        <v>0</v>
      </c>
      <c r="D68" s="16">
        <v>0</v>
      </c>
      <c r="E68" s="14" t="e">
        <f t="shared" si="9"/>
        <v>#DIV/0!</v>
      </c>
      <c r="F68" s="14" t="e">
        <f t="shared" si="10"/>
        <v>#DIV/0!</v>
      </c>
    </row>
    <row r="69" spans="1:6" ht="13.2" x14ac:dyDescent="0.25">
      <c r="A69" s="18" t="s">
        <v>69</v>
      </c>
      <c r="B69" s="16">
        <v>12547.47</v>
      </c>
      <c r="C69" s="76">
        <v>8590.52</v>
      </c>
      <c r="D69" s="16">
        <v>5765.72</v>
      </c>
      <c r="E69" s="14">
        <f t="shared" si="9"/>
        <v>67.117240865512215</v>
      </c>
      <c r="F69" s="14">
        <f t="shared" si="10"/>
        <v>45.951255512067377</v>
      </c>
    </row>
    <row r="70" spans="1:6" s="26" customFormat="1" ht="13.2" x14ac:dyDescent="0.25">
      <c r="A70" s="13" t="s">
        <v>96</v>
      </c>
      <c r="B70" s="14">
        <f>SUM(B71)</f>
        <v>0</v>
      </c>
      <c r="C70" s="62">
        <f>SUM(C71)</f>
        <v>0</v>
      </c>
      <c r="D70" s="14">
        <f>SUM(D71)</f>
        <v>0</v>
      </c>
      <c r="E70" s="14" t="e">
        <f t="shared" si="9"/>
        <v>#DIV/0!</v>
      </c>
      <c r="F70" s="14" t="e">
        <f t="shared" si="10"/>
        <v>#DIV/0!</v>
      </c>
    </row>
    <row r="71" spans="1:6" s="26" customFormat="1" ht="13.2" x14ac:dyDescent="0.25">
      <c r="A71" s="18" t="s">
        <v>97</v>
      </c>
      <c r="B71" s="16">
        <v>0</v>
      </c>
      <c r="C71" s="76">
        <v>0</v>
      </c>
      <c r="D71" s="16">
        <v>0</v>
      </c>
      <c r="E71" s="14" t="e">
        <f t="shared" si="9"/>
        <v>#DIV/0!</v>
      </c>
      <c r="F71" s="14" t="e">
        <f t="shared" si="10"/>
        <v>#DIV/0!</v>
      </c>
    </row>
    <row r="72" spans="1:6" s="26" customFormat="1" ht="13.2" x14ac:dyDescent="0.25">
      <c r="A72" s="13" t="s">
        <v>201</v>
      </c>
      <c r="B72" s="14">
        <f>SUM(B73)</f>
        <v>635</v>
      </c>
      <c r="C72" s="62">
        <f>SUM(C73)</f>
        <v>616.5</v>
      </c>
      <c r="D72" s="14">
        <f>SUM(D73)</f>
        <v>616.5</v>
      </c>
      <c r="E72" s="14">
        <f t="shared" si="9"/>
        <v>100</v>
      </c>
      <c r="F72" s="14">
        <v>0</v>
      </c>
    </row>
    <row r="73" spans="1:6" s="7" customFormat="1" ht="13.2" x14ac:dyDescent="0.25">
      <c r="A73" s="18" t="s">
        <v>202</v>
      </c>
      <c r="B73" s="16">
        <v>635</v>
      </c>
      <c r="C73" s="76">
        <v>616.5</v>
      </c>
      <c r="D73" s="16">
        <v>616.5</v>
      </c>
      <c r="E73" s="14">
        <f t="shared" si="9"/>
        <v>100</v>
      </c>
      <c r="F73" s="14">
        <v>0</v>
      </c>
    </row>
    <row r="74" spans="1:6" ht="13.2" x14ac:dyDescent="0.25">
      <c r="A74" s="13" t="s">
        <v>70</v>
      </c>
      <c r="B74" s="14">
        <f>SUM(B75)</f>
        <v>3200</v>
      </c>
      <c r="C74" s="62">
        <f>SUM(C75)</f>
        <v>23700</v>
      </c>
      <c r="D74" s="14">
        <f>SUM(D75)</f>
        <v>2981.99</v>
      </c>
      <c r="E74" s="14">
        <f t="shared" si="9"/>
        <v>12.582236286919828</v>
      </c>
      <c r="F74" s="14">
        <f t="shared" si="10"/>
        <v>93.187187499999993</v>
      </c>
    </row>
    <row r="75" spans="1:6" ht="13.2" x14ac:dyDescent="0.25">
      <c r="A75" s="13" t="s">
        <v>71</v>
      </c>
      <c r="B75" s="14">
        <f>SUM(B76+B79+B82)</f>
        <v>3200</v>
      </c>
      <c r="C75" s="62">
        <f>SUM(C76+C79+C82)</f>
        <v>23700</v>
      </c>
      <c r="D75" s="14">
        <f>SUM(D76+D79+D82)</f>
        <v>2981.99</v>
      </c>
      <c r="E75" s="14">
        <f t="shared" si="9"/>
        <v>12.582236286919828</v>
      </c>
      <c r="F75" s="14">
        <f t="shared" si="10"/>
        <v>93.187187499999993</v>
      </c>
    </row>
    <row r="76" spans="1:6" ht="13.2" x14ac:dyDescent="0.25">
      <c r="A76" s="13" t="s">
        <v>72</v>
      </c>
      <c r="B76" s="14">
        <f>SUM(B77+B78)</f>
        <v>3200</v>
      </c>
      <c r="C76" s="62">
        <f>SUM(C77+C78)</f>
        <v>3500</v>
      </c>
      <c r="D76" s="14">
        <f>SUM(D77+D78)</f>
        <v>481.99</v>
      </c>
      <c r="E76" s="14">
        <f t="shared" si="9"/>
        <v>13.771142857142857</v>
      </c>
      <c r="F76" s="14">
        <f t="shared" si="10"/>
        <v>15.062187500000002</v>
      </c>
    </row>
    <row r="77" spans="1:6" ht="13.2" x14ac:dyDescent="0.25">
      <c r="A77" s="18" t="s">
        <v>73</v>
      </c>
      <c r="B77" s="16">
        <v>3200</v>
      </c>
      <c r="C77" s="76">
        <v>3500</v>
      </c>
      <c r="D77" s="16">
        <v>481.99</v>
      </c>
      <c r="E77" s="14">
        <f t="shared" si="9"/>
        <v>13.771142857142857</v>
      </c>
      <c r="F77" s="14">
        <f t="shared" si="10"/>
        <v>15.062187500000002</v>
      </c>
    </row>
    <row r="78" spans="1:6" ht="13.2" x14ac:dyDescent="0.25">
      <c r="A78" s="18" t="s">
        <v>203</v>
      </c>
      <c r="B78" s="16">
        <v>0</v>
      </c>
      <c r="C78" s="76">
        <v>0</v>
      </c>
      <c r="D78" s="16">
        <v>0</v>
      </c>
      <c r="E78" s="14" t="e">
        <f t="shared" si="9"/>
        <v>#DIV/0!</v>
      </c>
      <c r="F78" s="14">
        <v>0</v>
      </c>
    </row>
    <row r="79" spans="1:6" s="26" customFormat="1" ht="26.4" x14ac:dyDescent="0.25">
      <c r="A79" s="13" t="s">
        <v>74</v>
      </c>
      <c r="B79" s="14">
        <f>SUM(B80+B81)</f>
        <v>0</v>
      </c>
      <c r="C79" s="62">
        <f>SUM(C80+C81)</f>
        <v>17700</v>
      </c>
      <c r="D79" s="14">
        <f>SUM(D80+D81)</f>
        <v>0</v>
      </c>
      <c r="E79" s="14">
        <f t="shared" si="9"/>
        <v>0</v>
      </c>
      <c r="F79" s="14" t="e">
        <f>D79/B79*100</f>
        <v>#DIV/0!</v>
      </c>
    </row>
    <row r="80" spans="1:6" s="26" customFormat="1" ht="13.2" x14ac:dyDescent="0.25">
      <c r="A80" s="18" t="s">
        <v>99</v>
      </c>
      <c r="B80" s="16">
        <v>0</v>
      </c>
      <c r="C80" s="76">
        <v>700</v>
      </c>
      <c r="D80" s="16">
        <v>0</v>
      </c>
      <c r="E80" s="14">
        <f t="shared" si="9"/>
        <v>0</v>
      </c>
      <c r="F80" s="14" t="e">
        <f>D80/B80*100</f>
        <v>#DIV/0!</v>
      </c>
    </row>
    <row r="81" spans="1:6" s="26" customFormat="1" ht="13.2" x14ac:dyDescent="0.25">
      <c r="A81" s="18" t="s">
        <v>98</v>
      </c>
      <c r="B81" s="16">
        <v>0</v>
      </c>
      <c r="C81" s="76">
        <v>17000</v>
      </c>
      <c r="D81" s="16">
        <v>0</v>
      </c>
      <c r="E81" s="14">
        <f t="shared" si="9"/>
        <v>0</v>
      </c>
      <c r="F81" s="14" t="e">
        <f>D81/B81*100</f>
        <v>#DIV/0!</v>
      </c>
    </row>
    <row r="82" spans="1:6" ht="13.2" x14ac:dyDescent="0.25">
      <c r="A82" s="13" t="s">
        <v>182</v>
      </c>
      <c r="B82" s="14">
        <f>SUM(B83)</f>
        <v>0</v>
      </c>
      <c r="C82" s="62">
        <f>SUM(C83)</f>
        <v>2500</v>
      </c>
      <c r="D82" s="14">
        <f>SUM(D83)</f>
        <v>2500</v>
      </c>
      <c r="E82" s="14">
        <f t="shared" si="9"/>
        <v>100</v>
      </c>
      <c r="F82" s="14">
        <v>0</v>
      </c>
    </row>
    <row r="83" spans="1:6" ht="13.2" x14ac:dyDescent="0.25">
      <c r="A83" s="18" t="s">
        <v>183</v>
      </c>
      <c r="B83" s="16">
        <v>0</v>
      </c>
      <c r="C83" s="76">
        <v>2500</v>
      </c>
      <c r="D83" s="16">
        <v>2500</v>
      </c>
      <c r="E83" s="14">
        <f t="shared" si="9"/>
        <v>100</v>
      </c>
      <c r="F83" s="14">
        <v>0</v>
      </c>
    </row>
    <row r="84" spans="1:6" ht="13.2" x14ac:dyDescent="0.25">
      <c r="A84" s="46" t="s">
        <v>75</v>
      </c>
      <c r="B84" s="48">
        <f>SUM(B31+B74)</f>
        <v>833829.10000000009</v>
      </c>
      <c r="C84" s="77">
        <f>C31+C74</f>
        <v>1845434.2499999998</v>
      </c>
      <c r="D84" s="48">
        <f>D74+D31</f>
        <v>860875.46000000008</v>
      </c>
      <c r="E84" s="48">
        <f t="shared" si="9"/>
        <v>46.648936964294457</v>
      </c>
      <c r="F84" s="48">
        <f>D84/B84*100</f>
        <v>103.24363349755963</v>
      </c>
    </row>
  </sheetData>
  <mergeCells count="1">
    <mergeCell ref="B1:F1"/>
  </mergeCells>
  <pageMargins left="0.25" right="0.25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opLeftCell="A12" zoomScale="140" zoomScaleNormal="140" workbookViewId="0">
      <selection activeCell="C25" sqref="C25"/>
    </sheetView>
  </sheetViews>
  <sheetFormatPr defaultRowHeight="14.4" x14ac:dyDescent="0.3"/>
  <cols>
    <col min="1" max="1" width="31.33203125" customWidth="1"/>
    <col min="2" max="2" width="21.109375" customWidth="1"/>
    <col min="3" max="4" width="15.33203125" customWidth="1"/>
    <col min="5" max="5" width="18.6640625" customWidth="1"/>
    <col min="6" max="6" width="18.44140625" customWidth="1"/>
  </cols>
  <sheetData>
    <row r="1" spans="1:6" ht="28.5" customHeight="1" x14ac:dyDescent="0.3">
      <c r="A1" s="314" t="s">
        <v>79</v>
      </c>
      <c r="B1" s="315"/>
      <c r="C1" s="315"/>
      <c r="D1" s="315"/>
      <c r="E1" s="315"/>
      <c r="F1" s="68"/>
    </row>
    <row r="2" spans="1:6" ht="27" thickBot="1" x14ac:dyDescent="0.35">
      <c r="A2" s="69" t="s">
        <v>0</v>
      </c>
      <c r="B2" s="70" t="s">
        <v>270</v>
      </c>
      <c r="C2" s="70" t="s">
        <v>271</v>
      </c>
      <c r="D2" s="70" t="s">
        <v>279</v>
      </c>
      <c r="E2" s="70" t="s">
        <v>184</v>
      </c>
      <c r="F2" s="70" t="s">
        <v>108</v>
      </c>
    </row>
    <row r="3" spans="1:6" x14ac:dyDescent="0.3">
      <c r="A3" s="13" t="s">
        <v>101</v>
      </c>
      <c r="B3" s="14">
        <v>71436.160000000003</v>
      </c>
      <c r="C3" s="14">
        <v>132262.10999999999</v>
      </c>
      <c r="D3" s="14">
        <v>101325.9</v>
      </c>
      <c r="E3" s="103">
        <f>D3/C3*100</f>
        <v>76.60992252429665</v>
      </c>
      <c r="F3" s="104">
        <f>D3/B3*100</f>
        <v>141.84119079189026</v>
      </c>
    </row>
    <row r="4" spans="1:6" x14ac:dyDescent="0.3">
      <c r="A4" s="13" t="s">
        <v>91</v>
      </c>
      <c r="B4" s="14">
        <v>7433.42</v>
      </c>
      <c r="C4" s="14">
        <v>12500</v>
      </c>
      <c r="D4" s="14">
        <v>8789</v>
      </c>
      <c r="E4" s="103">
        <f>D4/C4*100</f>
        <v>70.311999999999998</v>
      </c>
      <c r="F4" s="104">
        <f t="shared" ref="F4:F9" si="0">D4/B4*100</f>
        <v>118.23628962173535</v>
      </c>
    </row>
    <row r="5" spans="1:6" x14ac:dyDescent="0.3">
      <c r="A5" s="13" t="s">
        <v>102</v>
      </c>
      <c r="B5" s="14">
        <v>752.68</v>
      </c>
      <c r="C5" s="14">
        <v>850</v>
      </c>
      <c r="D5" s="14">
        <v>290</v>
      </c>
      <c r="E5" s="103">
        <f>D5/C5*100</f>
        <v>34.117647058823529</v>
      </c>
      <c r="F5" s="104">
        <f t="shared" si="0"/>
        <v>38.528989743317219</v>
      </c>
    </row>
    <row r="6" spans="1:6" x14ac:dyDescent="0.3">
      <c r="A6" s="13" t="s">
        <v>92</v>
      </c>
      <c r="B6" s="14">
        <v>22012.720000000001</v>
      </c>
      <c r="C6" s="14">
        <v>23129.599999999999</v>
      </c>
      <c r="D6" s="14">
        <v>17819.05</v>
      </c>
      <c r="E6" s="103">
        <f>D6/C6*100</f>
        <v>77.040026632540133</v>
      </c>
      <c r="F6" s="104">
        <f t="shared" si="0"/>
        <v>80.948878648345129</v>
      </c>
    </row>
    <row r="7" spans="1:6" x14ac:dyDescent="0.3">
      <c r="A7" s="13" t="s">
        <v>103</v>
      </c>
      <c r="B7" s="14">
        <v>739895.74</v>
      </c>
      <c r="C7" s="14">
        <v>1662380.01</v>
      </c>
      <c r="D7" s="14">
        <v>749502.14</v>
      </c>
      <c r="E7" s="103">
        <f>D7/C7*100</f>
        <v>45.086089551810723</v>
      </c>
      <c r="F7" s="104">
        <f t="shared" si="0"/>
        <v>101.29834508845801</v>
      </c>
    </row>
    <row r="8" spans="1:6" x14ac:dyDescent="0.3">
      <c r="A8" s="13" t="s">
        <v>93</v>
      </c>
      <c r="B8" s="14">
        <v>50</v>
      </c>
      <c r="C8" s="14">
        <v>300</v>
      </c>
      <c r="D8" s="14">
        <v>80</v>
      </c>
      <c r="E8" s="103">
        <v>0</v>
      </c>
      <c r="F8" s="104">
        <f t="shared" si="0"/>
        <v>160</v>
      </c>
    </row>
    <row r="9" spans="1:6" x14ac:dyDescent="0.3">
      <c r="A9" s="71" t="s">
        <v>280</v>
      </c>
      <c r="B9" s="14">
        <v>0</v>
      </c>
      <c r="C9" s="14">
        <v>18029.599999999999</v>
      </c>
      <c r="D9" s="14">
        <v>18029.599999999999</v>
      </c>
      <c r="E9" s="103">
        <v>0</v>
      </c>
      <c r="F9" s="133" t="e">
        <f t="shared" si="0"/>
        <v>#DIV/0!</v>
      </c>
    </row>
    <row r="10" spans="1:6" x14ac:dyDescent="0.3">
      <c r="A10" s="106" t="s">
        <v>76</v>
      </c>
      <c r="B10" s="48">
        <f>SUM(B3:B9)</f>
        <v>841580.72</v>
      </c>
      <c r="C10" s="48">
        <f>SUM(C3:C9)</f>
        <v>1849451.32</v>
      </c>
      <c r="D10" s="48">
        <f>SUM(D3:D9)</f>
        <v>895835.69</v>
      </c>
      <c r="E10" s="107">
        <f>D10/C10*100</f>
        <v>48.43791671142769</v>
      </c>
      <c r="F10" s="108">
        <f>D10/B10*100</f>
        <v>106.44679336285175</v>
      </c>
    </row>
    <row r="11" spans="1:6" x14ac:dyDescent="0.3">
      <c r="A11" s="72"/>
      <c r="B11" s="68"/>
      <c r="C11" s="68"/>
      <c r="D11" s="68"/>
      <c r="E11" s="68"/>
      <c r="F11" s="68"/>
    </row>
    <row r="12" spans="1:6" x14ac:dyDescent="0.3">
      <c r="A12" s="72"/>
      <c r="B12" s="68"/>
      <c r="C12" s="68"/>
      <c r="D12" s="68"/>
      <c r="E12" s="68"/>
      <c r="F12" s="68"/>
    </row>
    <row r="13" spans="1:6" ht="24" customHeight="1" x14ac:dyDescent="0.3">
      <c r="A13" s="316" t="s">
        <v>78</v>
      </c>
      <c r="B13" s="317"/>
      <c r="C13" s="317"/>
      <c r="D13" s="317"/>
      <c r="E13" s="317"/>
      <c r="F13" s="317"/>
    </row>
    <row r="14" spans="1:6" ht="15" thickBot="1" x14ac:dyDescent="0.35">
      <c r="A14" s="72"/>
      <c r="B14" s="68"/>
      <c r="C14" s="68"/>
      <c r="D14" s="68"/>
      <c r="E14" s="68"/>
      <c r="F14" s="68"/>
    </row>
    <row r="15" spans="1:6" ht="27" thickBot="1" x14ac:dyDescent="0.35">
      <c r="A15" s="73" t="s">
        <v>0</v>
      </c>
      <c r="B15" s="70" t="s">
        <v>270</v>
      </c>
      <c r="C15" s="70" t="s">
        <v>272</v>
      </c>
      <c r="D15" s="70" t="s">
        <v>279</v>
      </c>
      <c r="E15" s="74" t="s">
        <v>107</v>
      </c>
      <c r="F15" s="74" t="s">
        <v>108</v>
      </c>
    </row>
    <row r="16" spans="1:6" x14ac:dyDescent="0.3">
      <c r="A16" s="13" t="s">
        <v>101</v>
      </c>
      <c r="B16" s="62">
        <v>96618.1</v>
      </c>
      <c r="C16" s="62">
        <v>132262.10999999999</v>
      </c>
      <c r="D16" s="62">
        <v>92217.16</v>
      </c>
      <c r="E16" s="103">
        <f>D16/C16*100</f>
        <v>69.72303708144382</v>
      </c>
      <c r="F16" s="103">
        <f>D16/B16*100</f>
        <v>95.445014960964869</v>
      </c>
    </row>
    <row r="17" spans="1:6" x14ac:dyDescent="0.3">
      <c r="A17" s="13" t="s">
        <v>94</v>
      </c>
      <c r="B17" s="62">
        <v>1860.58</v>
      </c>
      <c r="C17" s="62">
        <v>12500</v>
      </c>
      <c r="D17" s="62">
        <v>1009.8</v>
      </c>
      <c r="E17" s="103">
        <f>D17/C17*100</f>
        <v>8.0784000000000002</v>
      </c>
      <c r="F17" s="103">
        <v>0</v>
      </c>
    </row>
    <row r="18" spans="1:6" x14ac:dyDescent="0.3">
      <c r="A18" s="13" t="s">
        <v>102</v>
      </c>
      <c r="B18" s="62">
        <v>25</v>
      </c>
      <c r="C18" s="62">
        <v>850</v>
      </c>
      <c r="D18" s="62">
        <v>0</v>
      </c>
      <c r="E18" s="103">
        <f>D18/C18*100</f>
        <v>0</v>
      </c>
      <c r="F18" s="103">
        <v>0</v>
      </c>
    </row>
    <row r="19" spans="1:6" x14ac:dyDescent="0.3">
      <c r="A19" s="13" t="s">
        <v>92</v>
      </c>
      <c r="B19" s="62">
        <v>21215.35</v>
      </c>
      <c r="C19" s="62">
        <v>23129.599999999999</v>
      </c>
      <c r="D19" s="62">
        <v>6182.77</v>
      </c>
      <c r="E19" s="103">
        <f>D19/C19*100</f>
        <v>26.730985403984509</v>
      </c>
      <c r="F19" s="103">
        <f>D19/B19*100</f>
        <v>29.142908318740918</v>
      </c>
    </row>
    <row r="20" spans="1:6" x14ac:dyDescent="0.3">
      <c r="A20" s="13" t="s">
        <v>104</v>
      </c>
      <c r="B20" s="114">
        <v>714110.07</v>
      </c>
      <c r="C20" s="62">
        <v>1662380.01</v>
      </c>
      <c r="D20" s="114">
        <v>743436.13</v>
      </c>
      <c r="E20" s="103">
        <f>D20/C20*100</f>
        <v>44.72119043346774</v>
      </c>
      <c r="F20" s="298">
        <f>D20/B20*100</f>
        <v>104.10665823547343</v>
      </c>
    </row>
    <row r="21" spans="1:6" x14ac:dyDescent="0.3">
      <c r="A21" s="71" t="s">
        <v>93</v>
      </c>
      <c r="B21" s="62">
        <v>0</v>
      </c>
      <c r="C21" s="62">
        <v>300</v>
      </c>
      <c r="D21" s="62">
        <v>0</v>
      </c>
      <c r="E21" s="103">
        <f t="shared" ref="E21:E22" si="1">D21/C21*100</f>
        <v>0</v>
      </c>
      <c r="F21" s="298" t="e">
        <f t="shared" ref="F21:F22" si="2">D21/B21*100</f>
        <v>#DIV/0!</v>
      </c>
    </row>
    <row r="22" spans="1:6" x14ac:dyDescent="0.3">
      <c r="A22" s="71" t="s">
        <v>280</v>
      </c>
      <c r="B22" s="75">
        <v>0</v>
      </c>
      <c r="C22" s="62">
        <v>18029.599999999999</v>
      </c>
      <c r="D22" s="62">
        <v>18029.599999999999</v>
      </c>
      <c r="E22" s="103">
        <f t="shared" si="1"/>
        <v>100</v>
      </c>
      <c r="F22" s="298" t="e">
        <f t="shared" si="2"/>
        <v>#DIV/0!</v>
      </c>
    </row>
    <row r="23" spans="1:6" x14ac:dyDescent="0.3">
      <c r="A23" s="109" t="s">
        <v>77</v>
      </c>
      <c r="B23" s="110">
        <f>B16+B17+B18+B19+B20+B21+B22</f>
        <v>833829.1</v>
      </c>
      <c r="C23" s="77">
        <f>C16+C17+C18+C19+C20+C21+C22</f>
        <v>1849451.32</v>
      </c>
      <c r="D23" s="77">
        <f>D16+D17+D18+D19+D20+D21+D22</f>
        <v>860875.46</v>
      </c>
      <c r="E23" s="107">
        <f>D23/C23*100</f>
        <v>46.547613916109995</v>
      </c>
      <c r="F23" s="107">
        <f>D23/B23*100</f>
        <v>103.24363349755963</v>
      </c>
    </row>
    <row r="25" spans="1:6" x14ac:dyDescent="0.3">
      <c r="B25" s="116"/>
    </row>
    <row r="26" spans="1:6" x14ac:dyDescent="0.3">
      <c r="B26" s="116"/>
    </row>
    <row r="27" spans="1:6" x14ac:dyDescent="0.3">
      <c r="B27" s="116"/>
    </row>
    <row r="28" spans="1:6" x14ac:dyDescent="0.3">
      <c r="B28" s="116"/>
    </row>
    <row r="29" spans="1:6" x14ac:dyDescent="0.3">
      <c r="B29" s="116"/>
    </row>
    <row r="30" spans="1:6" x14ac:dyDescent="0.3">
      <c r="B30" s="116"/>
    </row>
    <row r="31" spans="1:6" x14ac:dyDescent="0.3">
      <c r="B31" s="116"/>
    </row>
    <row r="32" spans="1:6" x14ac:dyDescent="0.3">
      <c r="B32" s="116"/>
    </row>
  </sheetData>
  <mergeCells count="2">
    <mergeCell ref="A1:E1"/>
    <mergeCell ref="A13:F13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16"/>
  <sheetViews>
    <sheetView topLeftCell="A4" zoomScale="120" zoomScaleNormal="120" workbookViewId="0">
      <selection activeCell="E16" sqref="E16"/>
    </sheetView>
  </sheetViews>
  <sheetFormatPr defaultRowHeight="14.4" x14ac:dyDescent="0.3"/>
  <cols>
    <col min="1" max="1" width="27.6640625" customWidth="1"/>
    <col min="2" max="2" width="20.109375" customWidth="1"/>
    <col min="3" max="3" width="14.5546875" customWidth="1"/>
    <col min="4" max="4" width="15.88671875" customWidth="1"/>
    <col min="5" max="5" width="18.109375" customWidth="1"/>
    <col min="6" max="6" width="14.44140625" customWidth="1"/>
  </cols>
  <sheetData>
    <row r="3" spans="1:6" ht="37.5" customHeight="1" x14ac:dyDescent="0.35">
      <c r="A3" s="318" t="s">
        <v>278</v>
      </c>
      <c r="B3" s="318"/>
      <c r="C3" s="318"/>
      <c r="D3" s="318"/>
    </row>
    <row r="5" spans="1:6" ht="19.5" customHeight="1" x14ac:dyDescent="0.35">
      <c r="A5" s="319" t="s">
        <v>231</v>
      </c>
      <c r="B5" s="319"/>
      <c r="C5" s="319"/>
      <c r="D5" s="319"/>
    </row>
    <row r="6" spans="1:6" ht="17.25" customHeight="1" x14ac:dyDescent="0.3"/>
    <row r="7" spans="1:6" ht="20.25" customHeight="1" x14ac:dyDescent="0.35">
      <c r="A7" s="319" t="s">
        <v>232</v>
      </c>
      <c r="B7" s="319"/>
      <c r="C7" s="319"/>
      <c r="D7" s="319"/>
    </row>
    <row r="9" spans="1:6" ht="24" customHeight="1" x14ac:dyDescent="0.35">
      <c r="A9" s="319" t="s">
        <v>233</v>
      </c>
      <c r="B9" s="319"/>
      <c r="C9" s="319"/>
      <c r="D9" s="319"/>
    </row>
    <row r="10" spans="1:6" ht="15" thickBot="1" x14ac:dyDescent="0.35"/>
    <row r="11" spans="1:6" ht="39" customHeight="1" x14ac:dyDescent="0.3">
      <c r="A11" s="267" t="s">
        <v>234</v>
      </c>
      <c r="B11" s="268" t="s">
        <v>284</v>
      </c>
      <c r="C11" s="269" t="s">
        <v>276</v>
      </c>
      <c r="D11" s="268" t="s">
        <v>285</v>
      </c>
      <c r="E11" s="268" t="s">
        <v>235</v>
      </c>
      <c r="F11" s="270" t="s">
        <v>236</v>
      </c>
    </row>
    <row r="12" spans="1:6" x14ac:dyDescent="0.3">
      <c r="A12" s="261">
        <v>1</v>
      </c>
      <c r="B12" s="262">
        <v>2</v>
      </c>
      <c r="C12" s="262">
        <v>3</v>
      </c>
      <c r="D12" s="262">
        <v>4</v>
      </c>
      <c r="E12" s="262">
        <v>5</v>
      </c>
      <c r="F12" s="263">
        <v>6</v>
      </c>
    </row>
    <row r="13" spans="1:6" ht="18" customHeight="1" x14ac:dyDescent="0.3">
      <c r="A13" s="264" t="s">
        <v>237</v>
      </c>
      <c r="B13" s="265">
        <f t="shared" ref="B13:D14" si="0">SUM(B14)</f>
        <v>833829.1</v>
      </c>
      <c r="C13" s="265">
        <f t="shared" si="0"/>
        <v>1845434.25</v>
      </c>
      <c r="D13" s="265">
        <f t="shared" si="0"/>
        <v>860875.46</v>
      </c>
      <c r="E13" s="265">
        <f>SUM(D13*100/B13)</f>
        <v>103.24363349755963</v>
      </c>
      <c r="F13" s="271">
        <f>SUM(D13*100/C13)</f>
        <v>46.64893696429445</v>
      </c>
    </row>
    <row r="14" spans="1:6" ht="18" customHeight="1" x14ac:dyDescent="0.3">
      <c r="A14" s="264" t="s">
        <v>238</v>
      </c>
      <c r="B14" s="265">
        <f t="shared" si="0"/>
        <v>833829.1</v>
      </c>
      <c r="C14" s="265">
        <f t="shared" si="0"/>
        <v>1845434.25</v>
      </c>
      <c r="D14" s="265">
        <f t="shared" si="0"/>
        <v>860875.46</v>
      </c>
      <c r="E14" s="265">
        <f t="shared" ref="E14:E15" si="1">SUM(D14*100/B14)</f>
        <v>103.24363349755963</v>
      </c>
      <c r="F14" s="271">
        <f t="shared" ref="F14:F15" si="2">SUM(D14*100/C14)</f>
        <v>46.64893696429445</v>
      </c>
    </row>
    <row r="15" spans="1:6" ht="18" customHeight="1" x14ac:dyDescent="0.3">
      <c r="A15" s="258" t="s">
        <v>239</v>
      </c>
      <c r="B15" s="266">
        <v>833829.1</v>
      </c>
      <c r="C15" s="266">
        <v>1845434.25</v>
      </c>
      <c r="D15" s="266">
        <v>860875.46</v>
      </c>
      <c r="E15" s="265">
        <f t="shared" si="1"/>
        <v>103.24363349755963</v>
      </c>
      <c r="F15" s="271">
        <f t="shared" si="2"/>
        <v>46.64893696429445</v>
      </c>
    </row>
    <row r="16" spans="1:6" ht="15" thickBot="1" x14ac:dyDescent="0.35">
      <c r="A16" s="259"/>
      <c r="B16" s="260"/>
      <c r="C16" s="260"/>
      <c r="D16" s="260"/>
      <c r="E16" s="273"/>
      <c r="F16" s="272"/>
    </row>
  </sheetData>
  <mergeCells count="4">
    <mergeCell ref="A3:D3"/>
    <mergeCell ref="A5:D5"/>
    <mergeCell ref="A7:D7"/>
    <mergeCell ref="A9:D9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49"/>
  <sheetViews>
    <sheetView tabSelected="1" topLeftCell="A219" zoomScale="120" zoomScaleNormal="120" workbookViewId="0">
      <selection activeCell="H137" sqref="H137"/>
    </sheetView>
  </sheetViews>
  <sheetFormatPr defaultColWidth="9.109375" defaultRowHeight="13.2" x14ac:dyDescent="0.25"/>
  <cols>
    <col min="1" max="1" width="9.33203125" style="198" customWidth="1"/>
    <col min="2" max="2" width="8.6640625" style="198" customWidth="1"/>
    <col min="3" max="3" width="10.109375" style="198" customWidth="1"/>
    <col min="4" max="4" width="42.44140625" style="5" customWidth="1"/>
    <col min="5" max="5" width="0.109375" style="5" customWidth="1"/>
    <col min="6" max="6" width="17.33203125" style="9" customWidth="1"/>
    <col min="7" max="7" width="17.33203125" style="8" customWidth="1"/>
    <col min="8" max="8" width="16.44140625" style="8" customWidth="1"/>
    <col min="9" max="9" width="15.5546875" style="126" customWidth="1"/>
    <col min="10" max="10" width="17.33203125" style="127" customWidth="1"/>
    <col min="11" max="11" width="10.109375" style="5" bestFit="1" customWidth="1"/>
    <col min="12" max="12" width="11.33203125" style="5" bestFit="1" customWidth="1"/>
    <col min="13" max="16384" width="9.109375" style="5"/>
  </cols>
  <sheetData>
    <row r="1" spans="1:10" ht="75.75" customHeight="1" thickBot="1" x14ac:dyDescent="0.3">
      <c r="A1" s="159"/>
      <c r="B1" s="154"/>
      <c r="C1" s="256"/>
      <c r="D1" s="322" t="s">
        <v>16</v>
      </c>
      <c r="E1" s="323"/>
      <c r="F1" s="323"/>
      <c r="G1" s="323"/>
      <c r="H1" s="323"/>
      <c r="I1" s="323"/>
      <c r="J1" s="324"/>
    </row>
    <row r="2" spans="1:10" ht="34.5" customHeight="1" x14ac:dyDescent="0.2">
      <c r="A2" s="152" t="s">
        <v>109</v>
      </c>
      <c r="B2" s="201" t="s">
        <v>150</v>
      </c>
      <c r="C2" s="255" t="s">
        <v>212</v>
      </c>
      <c r="D2" s="136" t="s">
        <v>83</v>
      </c>
      <c r="E2" s="51" t="s">
        <v>6</v>
      </c>
      <c r="F2" s="51" t="s">
        <v>250</v>
      </c>
      <c r="G2" s="51" t="s">
        <v>251</v>
      </c>
      <c r="H2" s="51" t="s">
        <v>252</v>
      </c>
      <c r="I2" s="119" t="s">
        <v>174</v>
      </c>
      <c r="J2" s="120" t="s">
        <v>175</v>
      </c>
    </row>
    <row r="3" spans="1:10" ht="13.8" x14ac:dyDescent="0.25">
      <c r="A3" s="147"/>
      <c r="B3" s="155"/>
      <c r="C3" s="155"/>
      <c r="D3" s="29">
        <v>1</v>
      </c>
      <c r="E3" s="12">
        <v>2</v>
      </c>
      <c r="F3" s="12">
        <v>2</v>
      </c>
      <c r="G3" s="12">
        <v>3</v>
      </c>
      <c r="H3" s="12">
        <v>4</v>
      </c>
      <c r="I3" s="121">
        <v>5</v>
      </c>
      <c r="J3" s="122">
        <v>6</v>
      </c>
    </row>
    <row r="4" spans="1:10" ht="34.5" customHeight="1" x14ac:dyDescent="0.3">
      <c r="A4" s="185">
        <v>671</v>
      </c>
      <c r="B4" s="186">
        <v>451</v>
      </c>
      <c r="C4" s="186" t="s">
        <v>213</v>
      </c>
      <c r="D4" s="187" t="s">
        <v>154</v>
      </c>
      <c r="E4" s="47"/>
      <c r="F4" s="48"/>
      <c r="G4" s="48"/>
      <c r="H4" s="48"/>
      <c r="I4" s="123"/>
      <c r="J4" s="124"/>
    </row>
    <row r="5" spans="1:10" s="26" customFormat="1" ht="13.8" x14ac:dyDescent="0.3">
      <c r="A5" s="166">
        <v>3</v>
      </c>
      <c r="B5" s="165">
        <v>451</v>
      </c>
      <c r="C5" s="165"/>
      <c r="D5" s="47" t="s">
        <v>110</v>
      </c>
      <c r="E5" s="47"/>
      <c r="F5" s="48">
        <f>SUM(F6)</f>
        <v>71436.160000000003</v>
      </c>
      <c r="G5" s="48">
        <f>SUM(G6)</f>
        <v>88936.18</v>
      </c>
      <c r="H5" s="48">
        <f>SUM(H6)</f>
        <v>53084.2</v>
      </c>
      <c r="I5" s="123">
        <f t="shared" ref="I5:I72" si="0">H5/G5*100</f>
        <v>59.687969508022498</v>
      </c>
      <c r="J5" s="124">
        <f t="shared" ref="J5:J72" si="1">H5/F5*100</f>
        <v>74.309985307160957</v>
      </c>
    </row>
    <row r="6" spans="1:10" s="11" customFormat="1" ht="15" customHeight="1" x14ac:dyDescent="0.3">
      <c r="A6" s="149">
        <v>32</v>
      </c>
      <c r="B6" s="157">
        <v>451</v>
      </c>
      <c r="C6" s="157"/>
      <c r="D6" s="169" t="s">
        <v>115</v>
      </c>
      <c r="E6" s="170"/>
      <c r="F6" s="64">
        <f>SUM(F7+F11+F18+F28+F33)</f>
        <v>71436.160000000003</v>
      </c>
      <c r="G6" s="64">
        <f>SUM(G7+G11+G18+G28+G33)</f>
        <v>88936.18</v>
      </c>
      <c r="H6" s="64">
        <f>H7+H11+H18+H28</f>
        <v>53084.2</v>
      </c>
      <c r="I6" s="123">
        <f t="shared" si="0"/>
        <v>59.687969508022498</v>
      </c>
      <c r="J6" s="124">
        <f t="shared" si="1"/>
        <v>74.309985307160957</v>
      </c>
    </row>
    <row r="7" spans="1:10" s="1" customFormat="1" ht="13.8" x14ac:dyDescent="0.3">
      <c r="A7" s="149">
        <v>321</v>
      </c>
      <c r="B7" s="157">
        <v>451</v>
      </c>
      <c r="C7" s="157"/>
      <c r="D7" s="137" t="s">
        <v>120</v>
      </c>
      <c r="E7" s="16"/>
      <c r="F7" s="14">
        <f>SUM(F8:F10)</f>
        <v>2871.09</v>
      </c>
      <c r="G7" s="14">
        <f>SUM(G8:G10)</f>
        <v>4900</v>
      </c>
      <c r="H7" s="14">
        <f>H8+H9+H10</f>
        <v>2526.54</v>
      </c>
      <c r="I7" s="123">
        <f t="shared" si="0"/>
        <v>51.56204081632653</v>
      </c>
      <c r="J7" s="124">
        <f t="shared" si="1"/>
        <v>87.999331264432669</v>
      </c>
    </row>
    <row r="8" spans="1:10" s="7" customFormat="1" ht="13.8" x14ac:dyDescent="0.3">
      <c r="A8" s="150">
        <v>3211</v>
      </c>
      <c r="B8" s="155"/>
      <c r="C8" s="155"/>
      <c r="D8" s="138" t="s">
        <v>117</v>
      </c>
      <c r="E8" s="17"/>
      <c r="F8" s="16">
        <v>2275.59</v>
      </c>
      <c r="G8" s="16">
        <v>3500</v>
      </c>
      <c r="H8" s="16">
        <v>1801.04</v>
      </c>
      <c r="I8" s="123">
        <f t="shared" si="0"/>
        <v>51.458285714285715</v>
      </c>
      <c r="J8" s="124">
        <f t="shared" si="1"/>
        <v>79.146067613234365</v>
      </c>
    </row>
    <row r="9" spans="1:10" s="1" customFormat="1" ht="13.8" x14ac:dyDescent="0.3">
      <c r="A9" s="151">
        <v>3213</v>
      </c>
      <c r="B9" s="158"/>
      <c r="C9" s="158"/>
      <c r="D9" s="138" t="s">
        <v>119</v>
      </c>
      <c r="E9" s="17"/>
      <c r="F9" s="16">
        <v>0</v>
      </c>
      <c r="G9" s="16">
        <v>400</v>
      </c>
      <c r="H9" s="16">
        <v>299</v>
      </c>
      <c r="I9" s="123">
        <f t="shared" si="0"/>
        <v>74.75</v>
      </c>
      <c r="J9" s="124" t="e">
        <f t="shared" si="1"/>
        <v>#DIV/0!</v>
      </c>
    </row>
    <row r="10" spans="1:10" s="1" customFormat="1" ht="13.8" x14ac:dyDescent="0.3">
      <c r="A10" s="151">
        <v>3214</v>
      </c>
      <c r="B10" s="158"/>
      <c r="C10" s="158"/>
      <c r="D10" s="138" t="s">
        <v>162</v>
      </c>
      <c r="E10" s="17"/>
      <c r="F10" s="16">
        <v>595.5</v>
      </c>
      <c r="G10" s="16">
        <v>1000</v>
      </c>
      <c r="H10" s="16">
        <v>426.5</v>
      </c>
      <c r="I10" s="123">
        <f t="shared" si="0"/>
        <v>42.65</v>
      </c>
      <c r="J10" s="124">
        <f t="shared" si="1"/>
        <v>71.620486985726288</v>
      </c>
    </row>
    <row r="11" spans="1:10" s="1" customFormat="1" ht="13.8" x14ac:dyDescent="0.3">
      <c r="A11" s="149">
        <v>322</v>
      </c>
      <c r="B11" s="157">
        <v>451</v>
      </c>
      <c r="C11" s="157"/>
      <c r="D11" s="137" t="s">
        <v>121</v>
      </c>
      <c r="E11" s="17"/>
      <c r="F11" s="14">
        <f>SUM(F12:F17)</f>
        <v>21241.119999999999</v>
      </c>
      <c r="G11" s="14">
        <f>SUM(G12:G17)</f>
        <v>33905.71</v>
      </c>
      <c r="H11" s="14">
        <f>SUM(H12:H17)</f>
        <v>16784.099999999999</v>
      </c>
      <c r="I11" s="123">
        <f t="shared" si="0"/>
        <v>49.502281474123386</v>
      </c>
      <c r="J11" s="124">
        <f t="shared" si="1"/>
        <v>79.017019818164016</v>
      </c>
    </row>
    <row r="12" spans="1:10" s="1" customFormat="1" ht="13.8" x14ac:dyDescent="0.3">
      <c r="A12" s="151">
        <v>3221</v>
      </c>
      <c r="B12" s="158"/>
      <c r="C12" s="158"/>
      <c r="D12" s="138" t="s">
        <v>122</v>
      </c>
      <c r="E12" s="17"/>
      <c r="F12" s="16">
        <v>3171.04</v>
      </c>
      <c r="G12" s="16">
        <v>5874.34</v>
      </c>
      <c r="H12" s="16">
        <v>3688.64</v>
      </c>
      <c r="I12" s="123">
        <f t="shared" si="0"/>
        <v>62.792415828842039</v>
      </c>
      <c r="J12" s="124">
        <f t="shared" si="1"/>
        <v>116.32272062162572</v>
      </c>
    </row>
    <row r="13" spans="1:10" s="1" customFormat="1" ht="13.8" x14ac:dyDescent="0.3">
      <c r="A13" s="151">
        <v>3222</v>
      </c>
      <c r="B13" s="158"/>
      <c r="C13" s="158"/>
      <c r="D13" s="138" t="s">
        <v>127</v>
      </c>
      <c r="E13" s="17"/>
      <c r="F13" s="16">
        <v>446.9</v>
      </c>
      <c r="G13" s="16">
        <v>900</v>
      </c>
      <c r="H13" s="16">
        <v>520.58000000000004</v>
      </c>
      <c r="I13" s="123">
        <f t="shared" si="0"/>
        <v>57.842222222222226</v>
      </c>
      <c r="J13" s="124">
        <f t="shared" si="1"/>
        <v>116.4869098232267</v>
      </c>
    </row>
    <row r="14" spans="1:10" s="1" customFormat="1" ht="13.8" x14ac:dyDescent="0.3">
      <c r="A14" s="151">
        <v>3223</v>
      </c>
      <c r="B14" s="158"/>
      <c r="C14" s="158"/>
      <c r="D14" s="138" t="s">
        <v>123</v>
      </c>
      <c r="E14" s="17"/>
      <c r="F14" s="135">
        <v>15644.56</v>
      </c>
      <c r="G14" s="16">
        <v>24877.94</v>
      </c>
      <c r="H14" s="135">
        <v>11504.13</v>
      </c>
      <c r="I14" s="123">
        <f t="shared" si="0"/>
        <v>46.24229337316514</v>
      </c>
      <c r="J14" s="124">
        <f t="shared" si="1"/>
        <v>73.534378723338975</v>
      </c>
    </row>
    <row r="15" spans="1:10" s="1" customFormat="1" ht="13.8" x14ac:dyDescent="0.3">
      <c r="A15" s="151">
        <v>3224</v>
      </c>
      <c r="B15" s="158"/>
      <c r="C15" s="158"/>
      <c r="D15" s="138" t="s">
        <v>124</v>
      </c>
      <c r="E15" s="16"/>
      <c r="F15" s="134">
        <v>1553.43</v>
      </c>
      <c r="G15" s="16">
        <v>1553.43</v>
      </c>
      <c r="H15" s="134">
        <v>733.75</v>
      </c>
      <c r="I15" s="123">
        <f t="shared" si="0"/>
        <v>47.234184997070997</v>
      </c>
      <c r="J15" s="124">
        <f t="shared" si="1"/>
        <v>47.234184997070997</v>
      </c>
    </row>
    <row r="16" spans="1:10" ht="13.8" x14ac:dyDescent="0.3">
      <c r="A16" s="150">
        <v>3225</v>
      </c>
      <c r="B16" s="155"/>
      <c r="C16" s="155"/>
      <c r="D16" s="138" t="s">
        <v>125</v>
      </c>
      <c r="E16" s="15"/>
      <c r="F16" s="16">
        <v>182.64</v>
      </c>
      <c r="G16" s="16">
        <v>700</v>
      </c>
      <c r="H16" s="16">
        <v>337</v>
      </c>
      <c r="I16" s="123">
        <f t="shared" si="0"/>
        <v>48.142857142857146</v>
      </c>
      <c r="J16" s="124">
        <f t="shared" si="1"/>
        <v>184.51598773543586</v>
      </c>
    </row>
    <row r="17" spans="1:10" ht="13.8" x14ac:dyDescent="0.3">
      <c r="A17" s="150">
        <v>3227</v>
      </c>
      <c r="B17" s="155"/>
      <c r="C17" s="155"/>
      <c r="D17" s="138" t="s">
        <v>126</v>
      </c>
      <c r="E17" s="15"/>
      <c r="F17" s="16">
        <v>242.55</v>
      </c>
      <c r="G17" s="16">
        <v>0</v>
      </c>
      <c r="H17" s="16">
        <v>0</v>
      </c>
      <c r="I17" s="123" t="e">
        <f t="shared" si="0"/>
        <v>#DIV/0!</v>
      </c>
      <c r="J17" s="124">
        <f t="shared" si="1"/>
        <v>0</v>
      </c>
    </row>
    <row r="18" spans="1:10" s="2" customFormat="1" ht="13.8" x14ac:dyDescent="0.3">
      <c r="A18" s="149">
        <v>323</v>
      </c>
      <c r="B18" s="157">
        <v>451</v>
      </c>
      <c r="C18" s="157"/>
      <c r="D18" s="137" t="s">
        <v>128</v>
      </c>
      <c r="E18" s="17"/>
      <c r="F18" s="14">
        <f>SUM(F19:F27)</f>
        <v>37027.740000000005</v>
      </c>
      <c r="G18" s="14">
        <f>SUM(G19:G27)</f>
        <v>46622.06</v>
      </c>
      <c r="H18" s="14">
        <f>SUM(H19:H27)</f>
        <v>33224.11</v>
      </c>
      <c r="I18" s="123">
        <f t="shared" si="0"/>
        <v>71.262638330438435</v>
      </c>
      <c r="J18" s="124">
        <f t="shared" si="1"/>
        <v>89.727620427279646</v>
      </c>
    </row>
    <row r="19" spans="1:10" s="6" customFormat="1" ht="13.8" x14ac:dyDescent="0.3">
      <c r="A19" s="151">
        <v>3231</v>
      </c>
      <c r="B19" s="158"/>
      <c r="C19" s="158"/>
      <c r="D19" s="138" t="s">
        <v>129</v>
      </c>
      <c r="E19" s="17"/>
      <c r="F19" s="16">
        <v>1317.42</v>
      </c>
      <c r="G19" s="16">
        <v>2800</v>
      </c>
      <c r="H19" s="16">
        <v>1341.7</v>
      </c>
      <c r="I19" s="123">
        <f t="shared" si="0"/>
        <v>47.917857142857144</v>
      </c>
      <c r="J19" s="124">
        <f t="shared" si="1"/>
        <v>101.84299615915957</v>
      </c>
    </row>
    <row r="20" spans="1:10" s="6" customFormat="1" ht="13.8" x14ac:dyDescent="0.3">
      <c r="A20" s="151">
        <v>3232</v>
      </c>
      <c r="B20" s="158"/>
      <c r="C20" s="158"/>
      <c r="D20" s="138" t="s">
        <v>130</v>
      </c>
      <c r="E20" s="17"/>
      <c r="F20" s="16">
        <v>736.56</v>
      </c>
      <c r="G20" s="16">
        <v>2300</v>
      </c>
      <c r="H20" s="16">
        <v>1486.56</v>
      </c>
      <c r="I20" s="123">
        <f t="shared" si="0"/>
        <v>64.633043478260859</v>
      </c>
      <c r="J20" s="124">
        <f t="shared" si="1"/>
        <v>201.82469859889216</v>
      </c>
    </row>
    <row r="21" spans="1:10" s="6" customFormat="1" ht="13.8" x14ac:dyDescent="0.3">
      <c r="A21" s="151">
        <v>3233</v>
      </c>
      <c r="B21" s="158"/>
      <c r="C21" s="158"/>
      <c r="D21" s="138" t="s">
        <v>131</v>
      </c>
      <c r="E21" s="17"/>
      <c r="F21" s="16">
        <v>0</v>
      </c>
      <c r="G21" s="16">
        <v>0</v>
      </c>
      <c r="H21" s="16">
        <v>0</v>
      </c>
      <c r="I21" s="123" t="e">
        <f t="shared" si="0"/>
        <v>#DIV/0!</v>
      </c>
      <c r="J21" s="124" t="e">
        <f t="shared" si="1"/>
        <v>#DIV/0!</v>
      </c>
    </row>
    <row r="22" spans="1:10" ht="13.8" x14ac:dyDescent="0.3">
      <c r="A22" s="150">
        <v>3234</v>
      </c>
      <c r="B22" s="155"/>
      <c r="C22" s="155"/>
      <c r="D22" s="138" t="s">
        <v>132</v>
      </c>
      <c r="E22" s="17"/>
      <c r="F22" s="16">
        <v>4260.28</v>
      </c>
      <c r="G22" s="16">
        <v>8600</v>
      </c>
      <c r="H22" s="16">
        <v>4051.76</v>
      </c>
      <c r="I22" s="123">
        <f t="shared" si="0"/>
        <v>47.113488372093023</v>
      </c>
      <c r="J22" s="124">
        <f t="shared" si="1"/>
        <v>95.105486024392775</v>
      </c>
    </row>
    <row r="23" spans="1:10" s="6" customFormat="1" ht="13.8" x14ac:dyDescent="0.3">
      <c r="A23" s="151">
        <v>3235</v>
      </c>
      <c r="B23" s="158"/>
      <c r="C23" s="158"/>
      <c r="D23" s="138" t="s">
        <v>133</v>
      </c>
      <c r="E23" s="17"/>
      <c r="F23" s="16">
        <v>27069.74</v>
      </c>
      <c r="G23" s="16">
        <v>24322.06</v>
      </c>
      <c r="H23" s="16">
        <v>24322.06</v>
      </c>
      <c r="I23" s="123">
        <f t="shared" si="0"/>
        <v>100</v>
      </c>
      <c r="J23" s="124">
        <f t="shared" si="1"/>
        <v>89.849625448933011</v>
      </c>
    </row>
    <row r="24" spans="1:10" s="11" customFormat="1" ht="13.8" x14ac:dyDescent="0.3">
      <c r="A24" s="151">
        <v>3236</v>
      </c>
      <c r="B24" s="158"/>
      <c r="C24" s="158"/>
      <c r="D24" s="138" t="s">
        <v>134</v>
      </c>
      <c r="E24" s="17"/>
      <c r="F24" s="16">
        <v>1632.9</v>
      </c>
      <c r="G24" s="16">
        <v>3200</v>
      </c>
      <c r="H24" s="16">
        <v>0</v>
      </c>
      <c r="I24" s="123">
        <f t="shared" si="0"/>
        <v>0</v>
      </c>
      <c r="J24" s="124">
        <f t="shared" si="1"/>
        <v>0</v>
      </c>
    </row>
    <row r="25" spans="1:10" s="6" customFormat="1" ht="13.8" x14ac:dyDescent="0.3">
      <c r="A25" s="151">
        <v>3237</v>
      </c>
      <c r="B25" s="158"/>
      <c r="C25" s="158"/>
      <c r="D25" s="138" t="s">
        <v>135</v>
      </c>
      <c r="E25" s="17"/>
      <c r="F25" s="16">
        <v>12.66</v>
      </c>
      <c r="G25" s="16">
        <v>360</v>
      </c>
      <c r="H25" s="16">
        <v>95</v>
      </c>
      <c r="I25" s="123">
        <f t="shared" si="0"/>
        <v>26.388888888888889</v>
      </c>
      <c r="J25" s="124">
        <f t="shared" si="1"/>
        <v>750.39494470774093</v>
      </c>
    </row>
    <row r="26" spans="1:10" s="6" customFormat="1" ht="13.8" x14ac:dyDescent="0.3">
      <c r="A26" s="151">
        <v>3238</v>
      </c>
      <c r="B26" s="158"/>
      <c r="C26" s="158"/>
      <c r="D26" s="138" t="s">
        <v>136</v>
      </c>
      <c r="E26" s="17"/>
      <c r="F26" s="16">
        <v>1969.83</v>
      </c>
      <c r="G26" s="16">
        <v>3900</v>
      </c>
      <c r="H26" s="16">
        <v>1905.13</v>
      </c>
      <c r="I26" s="123">
        <f t="shared" si="0"/>
        <v>48.849487179487184</v>
      </c>
      <c r="J26" s="124">
        <f t="shared" si="1"/>
        <v>96.715452602508861</v>
      </c>
    </row>
    <row r="27" spans="1:10" s="6" customFormat="1" ht="13.8" x14ac:dyDescent="0.3">
      <c r="A27" s="151">
        <v>3239</v>
      </c>
      <c r="B27" s="158"/>
      <c r="C27" s="158"/>
      <c r="D27" s="138" t="s">
        <v>137</v>
      </c>
      <c r="E27" s="17"/>
      <c r="F27" s="111">
        <v>28.35</v>
      </c>
      <c r="G27" s="16">
        <v>1140</v>
      </c>
      <c r="H27" s="111">
        <v>21.9</v>
      </c>
      <c r="I27" s="123">
        <f t="shared" si="0"/>
        <v>1.9210526315789473</v>
      </c>
      <c r="J27" s="124">
        <f t="shared" si="1"/>
        <v>77.24867724867724</v>
      </c>
    </row>
    <row r="28" spans="1:10" s="1" customFormat="1" ht="13.8" x14ac:dyDescent="0.3">
      <c r="A28" s="149">
        <v>329</v>
      </c>
      <c r="B28" s="157">
        <v>451</v>
      </c>
      <c r="C28" s="157"/>
      <c r="D28" s="137" t="s">
        <v>158</v>
      </c>
      <c r="E28" s="16"/>
      <c r="F28" s="14">
        <f>SUM(F29:F32)</f>
        <v>769.41000000000008</v>
      </c>
      <c r="G28" s="14">
        <f>SUM(G29:G32)</f>
        <v>3508.41</v>
      </c>
      <c r="H28" s="14">
        <f>SUM(H29:H32)</f>
        <v>549.44999999999993</v>
      </c>
      <c r="I28" s="123">
        <f t="shared" si="0"/>
        <v>15.66094042600494</v>
      </c>
      <c r="J28" s="124">
        <f t="shared" si="1"/>
        <v>71.411861036378511</v>
      </c>
    </row>
    <row r="29" spans="1:10" ht="13.8" x14ac:dyDescent="0.3">
      <c r="A29" s="150">
        <v>3292</v>
      </c>
      <c r="B29" s="155"/>
      <c r="C29" s="155"/>
      <c r="D29" s="138" t="s">
        <v>138</v>
      </c>
      <c r="E29" s="17"/>
      <c r="F29" s="16">
        <v>154.19999999999999</v>
      </c>
      <c r="G29" s="16">
        <v>308.41000000000003</v>
      </c>
      <c r="H29" s="16">
        <v>49.85</v>
      </c>
      <c r="I29" s="123">
        <f t="shared" si="0"/>
        <v>16.163548523069938</v>
      </c>
      <c r="J29" s="124">
        <f t="shared" si="1"/>
        <v>32.328145265888459</v>
      </c>
    </row>
    <row r="30" spans="1:10" s="6" customFormat="1" ht="13.8" x14ac:dyDescent="0.3">
      <c r="A30" s="151">
        <v>3293</v>
      </c>
      <c r="B30" s="158"/>
      <c r="C30" s="158"/>
      <c r="D30" s="138" t="s">
        <v>139</v>
      </c>
      <c r="E30" s="17"/>
      <c r="F30" s="16">
        <v>201.17</v>
      </c>
      <c r="G30" s="16">
        <v>2000</v>
      </c>
      <c r="H30" s="16">
        <v>154.32</v>
      </c>
      <c r="I30" s="123">
        <f t="shared" si="0"/>
        <v>7.7159999999999993</v>
      </c>
      <c r="J30" s="124">
        <f t="shared" si="1"/>
        <v>76.711239250385248</v>
      </c>
    </row>
    <row r="31" spans="1:10" s="6" customFormat="1" ht="13.8" x14ac:dyDescent="0.3">
      <c r="A31" s="151">
        <v>3294</v>
      </c>
      <c r="B31" s="158"/>
      <c r="C31" s="158"/>
      <c r="D31" s="138" t="s">
        <v>140</v>
      </c>
      <c r="E31" s="17"/>
      <c r="F31" s="16">
        <v>70</v>
      </c>
      <c r="G31" s="16">
        <v>200</v>
      </c>
      <c r="H31" s="16">
        <v>0</v>
      </c>
      <c r="I31" s="123">
        <f t="shared" si="0"/>
        <v>0</v>
      </c>
      <c r="J31" s="124">
        <f t="shared" si="1"/>
        <v>0</v>
      </c>
    </row>
    <row r="32" spans="1:10" s="11" customFormat="1" ht="13.8" x14ac:dyDescent="0.3">
      <c r="A32" s="151">
        <v>3299</v>
      </c>
      <c r="B32" s="158"/>
      <c r="C32" s="158"/>
      <c r="D32" s="138" t="s">
        <v>141</v>
      </c>
      <c r="E32" s="17"/>
      <c r="F32" s="16">
        <v>344.04</v>
      </c>
      <c r="G32" s="16">
        <v>1000</v>
      </c>
      <c r="H32" s="16">
        <v>345.28</v>
      </c>
      <c r="I32" s="123">
        <f t="shared" si="0"/>
        <v>34.527999999999999</v>
      </c>
      <c r="J32" s="124">
        <f t="shared" si="1"/>
        <v>100.36042320660388</v>
      </c>
    </row>
    <row r="33" spans="1:10" s="11" customFormat="1" ht="13.8" x14ac:dyDescent="0.3">
      <c r="A33" s="149">
        <v>323</v>
      </c>
      <c r="B33" s="157">
        <v>121</v>
      </c>
      <c r="C33" s="157"/>
      <c r="D33" s="137" t="s">
        <v>128</v>
      </c>
      <c r="E33" s="17"/>
      <c r="F33" s="14">
        <f>F34</f>
        <v>9526.7999999999993</v>
      </c>
      <c r="G33" s="14">
        <f>G34</f>
        <v>0</v>
      </c>
      <c r="H33" s="14">
        <f>H34</f>
        <v>0</v>
      </c>
      <c r="I33" s="123" t="e">
        <f t="shared" si="0"/>
        <v>#DIV/0!</v>
      </c>
      <c r="J33" s="124">
        <f t="shared" si="1"/>
        <v>0</v>
      </c>
    </row>
    <row r="34" spans="1:10" s="11" customFormat="1" ht="13.8" x14ac:dyDescent="0.3">
      <c r="A34" s="151">
        <v>3235</v>
      </c>
      <c r="B34" s="158">
        <v>121</v>
      </c>
      <c r="C34" s="158"/>
      <c r="D34" s="138" t="s">
        <v>133</v>
      </c>
      <c r="E34" s="17"/>
      <c r="F34" s="16">
        <v>9526.7999999999993</v>
      </c>
      <c r="G34" s="16">
        <v>0</v>
      </c>
      <c r="H34" s="16">
        <v>0</v>
      </c>
      <c r="I34" s="123" t="e">
        <f t="shared" si="0"/>
        <v>#DIV/0!</v>
      </c>
      <c r="J34" s="124">
        <f t="shared" si="1"/>
        <v>0</v>
      </c>
    </row>
    <row r="35" spans="1:10" s="11" customFormat="1" ht="13.8" x14ac:dyDescent="0.3">
      <c r="A35" s="149">
        <v>323</v>
      </c>
      <c r="B35" s="157">
        <v>110</v>
      </c>
      <c r="C35" s="158"/>
      <c r="D35" s="137" t="s">
        <v>128</v>
      </c>
      <c r="E35" s="17"/>
      <c r="F35" s="14">
        <f>F36</f>
        <v>0</v>
      </c>
      <c r="G35" s="14">
        <f>G36</f>
        <v>9638.34</v>
      </c>
      <c r="H35" s="14">
        <f>H36</f>
        <v>9638.34</v>
      </c>
      <c r="I35" s="123">
        <f t="shared" si="0"/>
        <v>100</v>
      </c>
      <c r="J35" s="124" t="e">
        <f t="shared" si="1"/>
        <v>#DIV/0!</v>
      </c>
    </row>
    <row r="36" spans="1:10" s="11" customFormat="1" ht="13.8" x14ac:dyDescent="0.3">
      <c r="A36" s="151">
        <v>3235</v>
      </c>
      <c r="B36" s="158">
        <v>121</v>
      </c>
      <c r="C36" s="158"/>
      <c r="D36" s="138" t="s">
        <v>133</v>
      </c>
      <c r="E36" s="17"/>
      <c r="F36" s="16">
        <v>0</v>
      </c>
      <c r="G36" s="16">
        <v>9638.34</v>
      </c>
      <c r="H36" s="16">
        <v>9638.34</v>
      </c>
      <c r="I36" s="123">
        <f t="shared" si="0"/>
        <v>100</v>
      </c>
      <c r="J36" s="124" t="e">
        <f t="shared" si="1"/>
        <v>#DIV/0!</v>
      </c>
    </row>
    <row r="37" spans="1:10" s="11" customFormat="1" ht="22.5" customHeight="1" x14ac:dyDescent="0.3">
      <c r="A37" s="167"/>
      <c r="B37" s="168"/>
      <c r="C37" s="190" t="s">
        <v>214</v>
      </c>
      <c r="D37" s="47" t="s">
        <v>215</v>
      </c>
      <c r="E37" s="50"/>
      <c r="F37" s="48"/>
      <c r="G37" s="48"/>
      <c r="H37" s="48"/>
      <c r="I37" s="123"/>
      <c r="J37" s="124"/>
    </row>
    <row r="38" spans="1:10" s="11" customFormat="1" ht="13.8" x14ac:dyDescent="0.3">
      <c r="A38" s="149">
        <v>32</v>
      </c>
      <c r="B38" s="157">
        <v>451</v>
      </c>
      <c r="C38" s="157"/>
      <c r="D38" s="169" t="s">
        <v>115</v>
      </c>
      <c r="E38" s="17"/>
      <c r="F38" s="14">
        <f>F39+F39</f>
        <v>2344</v>
      </c>
      <c r="G38" s="14">
        <f>SUM(G39:G41)</f>
        <v>11127.03</v>
      </c>
      <c r="H38" s="14">
        <f>SUM(G39:G41)</f>
        <v>11127.03</v>
      </c>
      <c r="I38" s="123">
        <f t="shared" si="0"/>
        <v>100</v>
      </c>
      <c r="J38" s="124">
        <f t="shared" si="1"/>
        <v>474.70264505119462</v>
      </c>
    </row>
    <row r="39" spans="1:10" s="11" customFormat="1" ht="14.4" x14ac:dyDescent="0.3">
      <c r="A39" s="161">
        <v>3224</v>
      </c>
      <c r="B39" s="157"/>
      <c r="C39" s="195"/>
      <c r="D39" s="138" t="s">
        <v>242</v>
      </c>
      <c r="E39" s="17"/>
      <c r="F39" s="16">
        <v>1172</v>
      </c>
      <c r="G39" s="16">
        <v>0</v>
      </c>
      <c r="H39" s="16">
        <v>0</v>
      </c>
      <c r="I39" s="123" t="e">
        <f t="shared" si="0"/>
        <v>#DIV/0!</v>
      </c>
      <c r="J39" s="124">
        <f t="shared" si="1"/>
        <v>0</v>
      </c>
    </row>
    <row r="40" spans="1:10" s="11" customFormat="1" ht="14.4" x14ac:dyDescent="0.3">
      <c r="A40" s="161">
        <v>3232</v>
      </c>
      <c r="B40" s="157"/>
      <c r="C40" s="195"/>
      <c r="D40" s="138" t="s">
        <v>130</v>
      </c>
      <c r="E40" s="17"/>
      <c r="F40" s="16">
        <v>5250</v>
      </c>
      <c r="G40" s="16">
        <v>10127.030000000001</v>
      </c>
      <c r="H40" s="16">
        <v>10127.030000000001</v>
      </c>
      <c r="I40" s="123">
        <f t="shared" si="0"/>
        <v>100</v>
      </c>
      <c r="J40" s="124">
        <f t="shared" si="1"/>
        <v>192.89580952380953</v>
      </c>
    </row>
    <row r="41" spans="1:10" s="11" customFormat="1" ht="14.4" x14ac:dyDescent="0.3">
      <c r="A41" s="161">
        <v>3237</v>
      </c>
      <c r="B41" s="157"/>
      <c r="C41" s="195"/>
      <c r="D41" s="138" t="s">
        <v>208</v>
      </c>
      <c r="E41" s="17"/>
      <c r="F41" s="16">
        <v>0</v>
      </c>
      <c r="G41" s="16">
        <v>1000</v>
      </c>
      <c r="H41" s="16">
        <v>1000</v>
      </c>
      <c r="I41" s="123">
        <f t="shared" si="0"/>
        <v>100</v>
      </c>
      <c r="J41" s="124" t="e">
        <f t="shared" si="1"/>
        <v>#DIV/0!</v>
      </c>
    </row>
    <row r="42" spans="1:10" s="11" customFormat="1" ht="14.4" x14ac:dyDescent="0.3">
      <c r="A42" s="161">
        <v>3232</v>
      </c>
      <c r="B42" s="157">
        <v>121</v>
      </c>
      <c r="C42" s="195"/>
      <c r="D42" s="138" t="s">
        <v>130</v>
      </c>
      <c r="E42" s="17"/>
      <c r="F42" s="14">
        <v>0</v>
      </c>
      <c r="G42" s="14">
        <v>0</v>
      </c>
      <c r="H42" s="14">
        <v>0</v>
      </c>
      <c r="I42" s="123" t="e">
        <f t="shared" si="0"/>
        <v>#DIV/0!</v>
      </c>
      <c r="J42" s="124" t="e">
        <f t="shared" si="1"/>
        <v>#DIV/0!</v>
      </c>
    </row>
    <row r="43" spans="1:10" s="11" customFormat="1" ht="27" x14ac:dyDescent="0.3">
      <c r="A43" s="149">
        <v>4</v>
      </c>
      <c r="B43" s="157"/>
      <c r="C43" s="195"/>
      <c r="D43" s="137" t="s">
        <v>204</v>
      </c>
      <c r="E43" s="17"/>
      <c r="F43" s="14">
        <v>0</v>
      </c>
      <c r="G43" s="14">
        <f>SUM(G44)</f>
        <v>0</v>
      </c>
      <c r="H43" s="14">
        <v>0</v>
      </c>
      <c r="I43" s="123" t="e">
        <f t="shared" si="0"/>
        <v>#DIV/0!</v>
      </c>
      <c r="J43" s="124" t="e">
        <f t="shared" si="1"/>
        <v>#DIV/0!</v>
      </c>
    </row>
    <row r="44" spans="1:10" s="11" customFormat="1" ht="24" x14ac:dyDescent="0.3">
      <c r="A44" s="149">
        <v>42</v>
      </c>
      <c r="B44" s="157">
        <v>451</v>
      </c>
      <c r="C44" s="157"/>
      <c r="D44" s="246" t="s">
        <v>205</v>
      </c>
      <c r="E44" s="17"/>
      <c r="F44" s="14">
        <v>0</v>
      </c>
      <c r="G44" s="14">
        <f t="shared" ref="G44:G45" si="2">SUM(G45)</f>
        <v>0</v>
      </c>
      <c r="H44" s="14">
        <v>0</v>
      </c>
      <c r="I44" s="123" t="e">
        <f t="shared" si="0"/>
        <v>#DIV/0!</v>
      </c>
      <c r="J44" s="124" t="e">
        <f t="shared" si="1"/>
        <v>#DIV/0!</v>
      </c>
    </row>
    <row r="45" spans="1:10" s="11" customFormat="1" ht="13.8" x14ac:dyDescent="0.3">
      <c r="A45" s="149">
        <v>422</v>
      </c>
      <c r="B45" s="157">
        <v>451</v>
      </c>
      <c r="C45" s="157"/>
      <c r="D45" s="246" t="s">
        <v>206</v>
      </c>
      <c r="E45" s="17"/>
      <c r="F45" s="14">
        <v>0</v>
      </c>
      <c r="G45" s="14">
        <f t="shared" si="2"/>
        <v>0</v>
      </c>
      <c r="H45" s="14">
        <v>0</v>
      </c>
      <c r="I45" s="123" t="e">
        <f t="shared" si="0"/>
        <v>#DIV/0!</v>
      </c>
      <c r="J45" s="124" t="e">
        <f t="shared" si="1"/>
        <v>#DIV/0!</v>
      </c>
    </row>
    <row r="46" spans="1:10" s="11" customFormat="1" ht="13.8" x14ac:dyDescent="0.3">
      <c r="A46" s="161">
        <v>4221</v>
      </c>
      <c r="B46" s="157"/>
      <c r="C46" s="157"/>
      <c r="D46" s="247" t="s">
        <v>207</v>
      </c>
      <c r="E46" s="17"/>
      <c r="F46" s="16">
        <v>0</v>
      </c>
      <c r="G46" s="16">
        <v>0</v>
      </c>
      <c r="H46" s="16">
        <v>0</v>
      </c>
      <c r="I46" s="123" t="e">
        <f t="shared" si="0"/>
        <v>#DIV/0!</v>
      </c>
      <c r="J46" s="124" t="e">
        <f t="shared" si="1"/>
        <v>#DIV/0!</v>
      </c>
    </row>
    <row r="47" spans="1:10" s="11" customFormat="1" ht="26.25" customHeight="1" x14ac:dyDescent="0.3">
      <c r="A47" s="188">
        <v>66</v>
      </c>
      <c r="B47" s="190"/>
      <c r="C47" s="190" t="s">
        <v>216</v>
      </c>
      <c r="D47" s="189" t="s">
        <v>153</v>
      </c>
      <c r="E47" s="82"/>
      <c r="F47" s="83">
        <f>SUM(F48+F72)</f>
        <v>1860.58</v>
      </c>
      <c r="G47" s="83">
        <f>SUM(G48+G72)</f>
        <v>12500</v>
      </c>
      <c r="H47" s="83">
        <f>SUM(H48+H72)</f>
        <v>1009.8</v>
      </c>
      <c r="I47" s="123">
        <f t="shared" si="0"/>
        <v>8.0784000000000002</v>
      </c>
      <c r="J47" s="124">
        <f t="shared" si="1"/>
        <v>54.273398617635358</v>
      </c>
    </row>
    <row r="48" spans="1:10" s="11" customFormat="1" ht="13.8" x14ac:dyDescent="0.3">
      <c r="A48" s="167">
        <v>3</v>
      </c>
      <c r="B48" s="168">
        <v>31</v>
      </c>
      <c r="C48" s="168"/>
      <c r="D48" s="96" t="s">
        <v>110</v>
      </c>
      <c r="E48" s="96"/>
      <c r="F48" s="97">
        <f>SUM(F49+F51)</f>
        <v>1860.58</v>
      </c>
      <c r="G48" s="97">
        <f>SUM(G49+G51)</f>
        <v>9000</v>
      </c>
      <c r="H48" s="97">
        <f>SUM(H49+H51)</f>
        <v>1009.8</v>
      </c>
      <c r="I48" s="123">
        <f t="shared" si="0"/>
        <v>11.219999999999999</v>
      </c>
      <c r="J48" s="124">
        <f t="shared" si="1"/>
        <v>54.273398617635358</v>
      </c>
    </row>
    <row r="49" spans="1:12" s="11" customFormat="1" ht="13.8" x14ac:dyDescent="0.3">
      <c r="A49" s="208">
        <v>31</v>
      </c>
      <c r="B49" s="209">
        <v>31</v>
      </c>
      <c r="C49" s="209"/>
      <c r="D49" s="137" t="s">
        <v>148</v>
      </c>
      <c r="E49" s="210"/>
      <c r="F49" s="211">
        <f>SUM(F50)</f>
        <v>0</v>
      </c>
      <c r="G49" s="211">
        <f>SUM(G50)</f>
        <v>0</v>
      </c>
      <c r="H49" s="211">
        <f>SUM(H50)</f>
        <v>0</v>
      </c>
      <c r="I49" s="123" t="e">
        <f t="shared" si="0"/>
        <v>#DIV/0!</v>
      </c>
      <c r="J49" s="124" t="e">
        <f t="shared" si="1"/>
        <v>#DIV/0!</v>
      </c>
    </row>
    <row r="50" spans="1:12" s="11" customFormat="1" ht="13.8" x14ac:dyDescent="0.3">
      <c r="A50" s="212">
        <v>3121</v>
      </c>
      <c r="B50" s="209"/>
      <c r="C50" s="209"/>
      <c r="D50" s="213" t="s">
        <v>190</v>
      </c>
      <c r="E50" s="213"/>
      <c r="F50" s="214">
        <v>0</v>
      </c>
      <c r="G50" s="214">
        <v>0</v>
      </c>
      <c r="H50" s="214">
        <v>0</v>
      </c>
      <c r="I50" s="123" t="e">
        <f t="shared" si="0"/>
        <v>#DIV/0!</v>
      </c>
      <c r="J50" s="124" t="e">
        <f t="shared" si="1"/>
        <v>#DIV/0!</v>
      </c>
    </row>
    <row r="51" spans="1:12" s="84" customFormat="1" ht="13.8" x14ac:dyDescent="0.3">
      <c r="A51" s="208">
        <v>32</v>
      </c>
      <c r="B51" s="209">
        <v>31</v>
      </c>
      <c r="C51" s="209"/>
      <c r="D51" s="210" t="s">
        <v>121</v>
      </c>
      <c r="E51" s="210"/>
      <c r="F51" s="211">
        <f>SUM(F52+F56+F61+F69)</f>
        <v>1860.58</v>
      </c>
      <c r="G51" s="211">
        <f>SUM(G52+G56+G61+G69)</f>
        <v>9000</v>
      </c>
      <c r="H51" s="211">
        <f>SUM(H52+H56+H61+H69)</f>
        <v>1009.8</v>
      </c>
      <c r="I51" s="123">
        <f t="shared" si="0"/>
        <v>11.219999999999999</v>
      </c>
      <c r="J51" s="124">
        <f t="shared" si="1"/>
        <v>54.273398617635358</v>
      </c>
    </row>
    <row r="52" spans="1:12" s="11" customFormat="1" ht="13.8" x14ac:dyDescent="0.3">
      <c r="A52" s="208">
        <v>321</v>
      </c>
      <c r="B52" s="209">
        <v>31</v>
      </c>
      <c r="C52" s="209"/>
      <c r="D52" s="169" t="s">
        <v>143</v>
      </c>
      <c r="E52" s="170"/>
      <c r="F52" s="64">
        <f>SUM(F53:F55)</f>
        <v>60</v>
      </c>
      <c r="G52" s="64">
        <f>SUM(G53:G55)</f>
        <v>600</v>
      </c>
      <c r="H52" s="64">
        <f>SUM(H53:H55)</f>
        <v>0</v>
      </c>
      <c r="I52" s="123">
        <f t="shared" si="0"/>
        <v>0</v>
      </c>
      <c r="J52" s="124">
        <f t="shared" si="1"/>
        <v>0</v>
      </c>
      <c r="L52" s="118"/>
    </row>
    <row r="53" spans="1:12" s="11" customFormat="1" ht="13.8" x14ac:dyDescent="0.3">
      <c r="A53" s="151">
        <v>3211</v>
      </c>
      <c r="B53" s="158"/>
      <c r="C53" s="158"/>
      <c r="D53" s="138" t="s">
        <v>117</v>
      </c>
      <c r="E53" s="15"/>
      <c r="F53" s="16">
        <v>60</v>
      </c>
      <c r="G53" s="133">
        <v>300</v>
      </c>
      <c r="H53" s="16">
        <v>0</v>
      </c>
      <c r="I53" s="123">
        <f t="shared" si="0"/>
        <v>0</v>
      </c>
      <c r="J53" s="124">
        <f t="shared" si="1"/>
        <v>0</v>
      </c>
      <c r="L53" s="118"/>
    </row>
    <row r="54" spans="1:12" s="11" customFormat="1" ht="13.8" x14ac:dyDescent="0.3">
      <c r="A54" s="151">
        <v>3213</v>
      </c>
      <c r="B54" s="158"/>
      <c r="C54" s="158"/>
      <c r="D54" s="138" t="s">
        <v>119</v>
      </c>
      <c r="E54" s="15"/>
      <c r="F54" s="16">
        <v>0</v>
      </c>
      <c r="G54" s="133">
        <v>0</v>
      </c>
      <c r="H54" s="16">
        <v>0</v>
      </c>
      <c r="I54" s="123" t="e">
        <f t="shared" si="0"/>
        <v>#DIV/0!</v>
      </c>
      <c r="J54" s="124" t="e">
        <f t="shared" si="1"/>
        <v>#DIV/0!</v>
      </c>
      <c r="L54" s="118"/>
    </row>
    <row r="55" spans="1:12" s="11" customFormat="1" ht="13.8" x14ac:dyDescent="0.3">
      <c r="A55" s="151">
        <v>3214</v>
      </c>
      <c r="B55" s="158"/>
      <c r="C55" s="158"/>
      <c r="D55" s="138" t="s">
        <v>162</v>
      </c>
      <c r="E55" s="15"/>
      <c r="F55" s="16">
        <v>0</v>
      </c>
      <c r="G55" s="133">
        <v>300</v>
      </c>
      <c r="H55" s="16">
        <v>0</v>
      </c>
      <c r="I55" s="123">
        <f t="shared" si="0"/>
        <v>0</v>
      </c>
      <c r="J55" s="124" t="e">
        <f t="shared" si="1"/>
        <v>#DIV/0!</v>
      </c>
      <c r="L55" s="118"/>
    </row>
    <row r="56" spans="1:12" s="11" customFormat="1" ht="13.8" x14ac:dyDescent="0.3">
      <c r="A56" s="149">
        <v>322</v>
      </c>
      <c r="B56" s="157">
        <v>31</v>
      </c>
      <c r="C56" s="157"/>
      <c r="D56" s="137" t="s">
        <v>144</v>
      </c>
      <c r="E56" s="17"/>
      <c r="F56" s="14">
        <f>SUM(F57:F60)</f>
        <v>1716.33</v>
      </c>
      <c r="G56" s="14">
        <f>SUM(G57:G60)</f>
        <v>3400</v>
      </c>
      <c r="H56" s="14">
        <f>SUM(H57:H60)</f>
        <v>57.21</v>
      </c>
      <c r="I56" s="123">
        <f t="shared" si="0"/>
        <v>1.6826470588235294</v>
      </c>
      <c r="J56" s="124">
        <f t="shared" si="1"/>
        <v>3.3332750694796456</v>
      </c>
    </row>
    <row r="57" spans="1:12" s="11" customFormat="1" ht="13.8" x14ac:dyDescent="0.3">
      <c r="A57" s="151">
        <v>3221</v>
      </c>
      <c r="B57" s="158"/>
      <c r="C57" s="158"/>
      <c r="D57" s="138" t="s">
        <v>122</v>
      </c>
      <c r="E57" s="17"/>
      <c r="F57" s="111">
        <v>0</v>
      </c>
      <c r="G57" s="16">
        <v>600</v>
      </c>
      <c r="H57" s="111">
        <v>0</v>
      </c>
      <c r="I57" s="123">
        <f t="shared" si="0"/>
        <v>0</v>
      </c>
      <c r="J57" s="124" t="e">
        <f t="shared" si="1"/>
        <v>#DIV/0!</v>
      </c>
    </row>
    <row r="58" spans="1:12" s="11" customFormat="1" ht="13.8" x14ac:dyDescent="0.3">
      <c r="A58" s="151">
        <v>3222</v>
      </c>
      <c r="B58" s="158"/>
      <c r="C58" s="158"/>
      <c r="D58" s="138" t="s">
        <v>127</v>
      </c>
      <c r="E58" s="17"/>
      <c r="F58" s="111">
        <v>232.84</v>
      </c>
      <c r="G58" s="16">
        <v>500</v>
      </c>
      <c r="H58" s="111">
        <v>57.21</v>
      </c>
      <c r="I58" s="123">
        <f t="shared" si="0"/>
        <v>11.442</v>
      </c>
      <c r="J58" s="124">
        <f t="shared" si="1"/>
        <v>24.57052052911871</v>
      </c>
    </row>
    <row r="59" spans="1:12" s="11" customFormat="1" ht="13.8" x14ac:dyDescent="0.3">
      <c r="A59" s="151">
        <v>3224</v>
      </c>
      <c r="B59" s="158"/>
      <c r="C59" s="158"/>
      <c r="D59" s="138" t="s">
        <v>145</v>
      </c>
      <c r="E59" s="17"/>
      <c r="F59" s="16">
        <v>323.49</v>
      </c>
      <c r="G59" s="16">
        <v>1600</v>
      </c>
      <c r="H59" s="16">
        <v>0</v>
      </c>
      <c r="I59" s="123">
        <f t="shared" si="0"/>
        <v>0</v>
      </c>
      <c r="J59" s="124">
        <f t="shared" si="1"/>
        <v>0</v>
      </c>
    </row>
    <row r="60" spans="1:12" s="11" customFormat="1" ht="12.75" customHeight="1" x14ac:dyDescent="0.3">
      <c r="A60" s="151">
        <v>3225</v>
      </c>
      <c r="B60" s="158"/>
      <c r="C60" s="158"/>
      <c r="D60" s="138" t="s">
        <v>146</v>
      </c>
      <c r="E60" s="17"/>
      <c r="F60" s="16">
        <v>1160</v>
      </c>
      <c r="G60" s="16">
        <v>700</v>
      </c>
      <c r="H60" s="16">
        <v>0</v>
      </c>
      <c r="I60" s="123">
        <f t="shared" si="0"/>
        <v>0</v>
      </c>
      <c r="J60" s="124">
        <f t="shared" si="1"/>
        <v>0</v>
      </c>
    </row>
    <row r="61" spans="1:12" s="11" customFormat="1" ht="12.75" customHeight="1" x14ac:dyDescent="0.3">
      <c r="A61" s="149">
        <v>323</v>
      </c>
      <c r="B61" s="157">
        <v>31</v>
      </c>
      <c r="C61" s="157"/>
      <c r="D61" s="137" t="s">
        <v>147</v>
      </c>
      <c r="E61" s="17"/>
      <c r="F61" s="14">
        <f>SUM(F62:F68)</f>
        <v>0</v>
      </c>
      <c r="G61" s="14">
        <f>SUM(G62:G68)</f>
        <v>3700</v>
      </c>
      <c r="H61" s="14">
        <f>SUM(H62:H68)</f>
        <v>390</v>
      </c>
      <c r="I61" s="123">
        <f t="shared" si="0"/>
        <v>10.54054054054054</v>
      </c>
      <c r="J61" s="124" t="e">
        <f t="shared" si="1"/>
        <v>#DIV/0!</v>
      </c>
    </row>
    <row r="62" spans="1:12" s="11" customFormat="1" ht="12.75" customHeight="1" x14ac:dyDescent="0.3">
      <c r="A62" s="161">
        <v>3232</v>
      </c>
      <c r="B62" s="158"/>
      <c r="C62" s="158"/>
      <c r="D62" s="138" t="s">
        <v>170</v>
      </c>
      <c r="E62" s="17"/>
      <c r="F62" s="16">
        <v>0</v>
      </c>
      <c r="G62" s="16">
        <v>2000</v>
      </c>
      <c r="H62" s="16">
        <v>390</v>
      </c>
      <c r="I62" s="123">
        <f t="shared" si="0"/>
        <v>19.5</v>
      </c>
      <c r="J62" s="124" t="e">
        <f t="shared" si="1"/>
        <v>#DIV/0!</v>
      </c>
    </row>
    <row r="63" spans="1:12" s="11" customFormat="1" ht="12.75" customHeight="1" x14ac:dyDescent="0.3">
      <c r="A63" s="161">
        <v>3234</v>
      </c>
      <c r="B63" s="158"/>
      <c r="C63" s="158"/>
      <c r="D63" s="138" t="s">
        <v>132</v>
      </c>
      <c r="E63" s="17"/>
      <c r="F63" s="16">
        <v>0</v>
      </c>
      <c r="G63" s="16">
        <v>300</v>
      </c>
      <c r="H63" s="16">
        <v>0</v>
      </c>
      <c r="I63" s="123">
        <f t="shared" si="0"/>
        <v>0</v>
      </c>
      <c r="J63" s="124" t="e">
        <f t="shared" si="1"/>
        <v>#DIV/0!</v>
      </c>
    </row>
    <row r="64" spans="1:12" s="11" customFormat="1" ht="12.75" customHeight="1" x14ac:dyDescent="0.3">
      <c r="A64" s="161">
        <v>3235</v>
      </c>
      <c r="B64" s="158"/>
      <c r="C64" s="158"/>
      <c r="D64" s="138" t="s">
        <v>191</v>
      </c>
      <c r="E64" s="17"/>
      <c r="F64" s="16">
        <v>0</v>
      </c>
      <c r="G64" s="16">
        <v>700</v>
      </c>
      <c r="H64" s="16">
        <v>0</v>
      </c>
      <c r="I64" s="123">
        <f t="shared" si="0"/>
        <v>0</v>
      </c>
      <c r="J64" s="124" t="e">
        <f t="shared" si="1"/>
        <v>#DIV/0!</v>
      </c>
    </row>
    <row r="65" spans="1:10" s="11" customFormat="1" ht="12.75" customHeight="1" x14ac:dyDescent="0.3">
      <c r="A65" s="161">
        <v>3236</v>
      </c>
      <c r="B65" s="158"/>
      <c r="C65" s="158"/>
      <c r="D65" s="138" t="s">
        <v>173</v>
      </c>
      <c r="E65" s="17"/>
      <c r="F65" s="16">
        <v>0</v>
      </c>
      <c r="G65" s="16">
        <v>300</v>
      </c>
      <c r="H65" s="16">
        <v>0</v>
      </c>
      <c r="I65" s="123">
        <f t="shared" si="0"/>
        <v>0</v>
      </c>
      <c r="J65" s="124" t="e">
        <f t="shared" si="1"/>
        <v>#DIV/0!</v>
      </c>
    </row>
    <row r="66" spans="1:10" s="11" customFormat="1" ht="12.75" customHeight="1" x14ac:dyDescent="0.3">
      <c r="A66" s="161">
        <v>3237</v>
      </c>
      <c r="B66" s="158"/>
      <c r="C66" s="158"/>
      <c r="D66" s="138" t="s">
        <v>208</v>
      </c>
      <c r="E66" s="17"/>
      <c r="F66" s="16">
        <v>0</v>
      </c>
      <c r="G66" s="16">
        <v>0</v>
      </c>
      <c r="H66" s="16">
        <v>0</v>
      </c>
      <c r="I66" s="123" t="e">
        <f t="shared" si="0"/>
        <v>#DIV/0!</v>
      </c>
      <c r="J66" s="124" t="e">
        <f t="shared" si="1"/>
        <v>#DIV/0!</v>
      </c>
    </row>
    <row r="67" spans="1:10" s="11" customFormat="1" ht="12.75" customHeight="1" x14ac:dyDescent="0.3">
      <c r="A67" s="161">
        <v>3238</v>
      </c>
      <c r="B67" s="158"/>
      <c r="C67" s="158"/>
      <c r="D67" s="138" t="s">
        <v>136</v>
      </c>
      <c r="E67" s="17"/>
      <c r="F67" s="16">
        <v>0</v>
      </c>
      <c r="G67" s="16">
        <v>0</v>
      </c>
      <c r="H67" s="16">
        <v>0</v>
      </c>
      <c r="I67" s="123" t="e">
        <f t="shared" si="0"/>
        <v>#DIV/0!</v>
      </c>
      <c r="J67" s="124" t="e">
        <f t="shared" si="1"/>
        <v>#DIV/0!</v>
      </c>
    </row>
    <row r="68" spans="1:10" s="11" customFormat="1" ht="12.75" customHeight="1" x14ac:dyDescent="0.3">
      <c r="A68" s="151">
        <v>3239</v>
      </c>
      <c r="B68" s="158"/>
      <c r="C68" s="158"/>
      <c r="D68" s="138" t="s">
        <v>198</v>
      </c>
      <c r="E68" s="17"/>
      <c r="F68" s="16">
        <v>0</v>
      </c>
      <c r="G68" s="16">
        <v>400</v>
      </c>
      <c r="H68" s="16">
        <v>0</v>
      </c>
      <c r="I68" s="123">
        <f t="shared" si="0"/>
        <v>0</v>
      </c>
      <c r="J68" s="124" t="e">
        <f t="shared" si="1"/>
        <v>#DIV/0!</v>
      </c>
    </row>
    <row r="69" spans="1:10" s="11" customFormat="1" ht="17.25" customHeight="1" x14ac:dyDescent="0.3">
      <c r="A69" s="149">
        <v>329</v>
      </c>
      <c r="B69" s="157">
        <v>31</v>
      </c>
      <c r="C69" s="157"/>
      <c r="D69" s="137" t="s">
        <v>148</v>
      </c>
      <c r="E69" s="17"/>
      <c r="F69" s="14">
        <f>SUM(F70:F71)</f>
        <v>84.25</v>
      </c>
      <c r="G69" s="14">
        <f>SUM(G70:G71)</f>
        <v>1300</v>
      </c>
      <c r="H69" s="14">
        <f>SUM(H70:H71)</f>
        <v>562.59</v>
      </c>
      <c r="I69" s="123">
        <f t="shared" si="0"/>
        <v>43.276153846153846</v>
      </c>
      <c r="J69" s="124">
        <f t="shared" si="1"/>
        <v>667.76261127596445</v>
      </c>
    </row>
    <row r="70" spans="1:10" s="11" customFormat="1" ht="12.75" customHeight="1" x14ac:dyDescent="0.3">
      <c r="A70" s="151">
        <v>3293</v>
      </c>
      <c r="B70" s="158"/>
      <c r="C70" s="158"/>
      <c r="D70" s="138" t="s">
        <v>139</v>
      </c>
      <c r="E70" s="17"/>
      <c r="F70" s="16">
        <v>0</v>
      </c>
      <c r="G70" s="16">
        <v>800</v>
      </c>
      <c r="H70" s="16">
        <v>64.209999999999994</v>
      </c>
      <c r="I70" s="123">
        <f t="shared" si="0"/>
        <v>8.0262499999999992</v>
      </c>
      <c r="J70" s="124" t="e">
        <f t="shared" si="1"/>
        <v>#DIV/0!</v>
      </c>
    </row>
    <row r="71" spans="1:10" s="11" customFormat="1" ht="12.75" customHeight="1" x14ac:dyDescent="0.3">
      <c r="A71" s="248">
        <v>3299</v>
      </c>
      <c r="B71" s="249"/>
      <c r="C71" s="158"/>
      <c r="D71" s="144" t="s">
        <v>149</v>
      </c>
      <c r="E71" s="90"/>
      <c r="F71" s="91">
        <v>84.25</v>
      </c>
      <c r="G71" s="91">
        <v>500</v>
      </c>
      <c r="H71" s="91">
        <v>498.38</v>
      </c>
      <c r="I71" s="123">
        <f t="shared" si="0"/>
        <v>99.676000000000002</v>
      </c>
      <c r="J71" s="124">
        <f t="shared" si="1"/>
        <v>591.54896142433233</v>
      </c>
    </row>
    <row r="72" spans="1:10" s="11" customFormat="1" ht="17.25" customHeight="1" x14ac:dyDescent="0.3">
      <c r="A72" s="166">
        <v>4</v>
      </c>
      <c r="B72" s="165">
        <v>31</v>
      </c>
      <c r="C72" s="165"/>
      <c r="D72" s="143" t="s">
        <v>85</v>
      </c>
      <c r="E72" s="92"/>
      <c r="F72" s="49">
        <f>SUM(F73)</f>
        <v>0</v>
      </c>
      <c r="G72" s="49">
        <f>SUM(G73)</f>
        <v>3500</v>
      </c>
      <c r="H72" s="49">
        <f>SUM(H73)</f>
        <v>0</v>
      </c>
      <c r="I72" s="123">
        <f t="shared" si="0"/>
        <v>0</v>
      </c>
      <c r="J72" s="124" t="e">
        <f t="shared" si="1"/>
        <v>#DIV/0!</v>
      </c>
    </row>
    <row r="73" spans="1:10" s="11" customFormat="1" ht="13.5" customHeight="1" x14ac:dyDescent="0.3">
      <c r="A73" s="174">
        <v>42</v>
      </c>
      <c r="B73" s="175">
        <v>31</v>
      </c>
      <c r="C73" s="175"/>
      <c r="D73" s="179" t="s">
        <v>86</v>
      </c>
      <c r="E73" s="93"/>
      <c r="F73" s="20">
        <f>SUM(F74)</f>
        <v>0</v>
      </c>
      <c r="G73" s="20">
        <f>SUM(G74+G77)</f>
        <v>3500</v>
      </c>
      <c r="H73" s="20">
        <f>SUM(H74)</f>
        <v>0</v>
      </c>
      <c r="I73" s="123">
        <f t="shared" ref="I73:I136" si="3">H73/G73*100</f>
        <v>0</v>
      </c>
      <c r="J73" s="124" t="e">
        <f t="shared" ref="J73:J138" si="4">H73/F73*100</f>
        <v>#DIV/0!</v>
      </c>
    </row>
    <row r="74" spans="1:10" s="11" customFormat="1" ht="12.75" customHeight="1" x14ac:dyDescent="0.3">
      <c r="A74" s="148">
        <v>422</v>
      </c>
      <c r="B74" s="153">
        <v>31</v>
      </c>
      <c r="C74" s="153"/>
      <c r="D74" s="141" t="s">
        <v>171</v>
      </c>
      <c r="E74" s="93"/>
      <c r="F74" s="20">
        <f>SUM(F75:F76)</f>
        <v>0</v>
      </c>
      <c r="G74" s="20">
        <f>SUM(G75:G76)</f>
        <v>3500</v>
      </c>
      <c r="H74" s="20">
        <f>SUM(H75:H76)</f>
        <v>0</v>
      </c>
      <c r="I74" s="123">
        <f t="shared" si="3"/>
        <v>0</v>
      </c>
      <c r="J74" s="124" t="e">
        <f t="shared" si="4"/>
        <v>#DIV/0!</v>
      </c>
    </row>
    <row r="75" spans="1:10" s="11" customFormat="1" ht="12.75" customHeight="1" x14ac:dyDescent="0.3">
      <c r="A75" s="161">
        <v>4221</v>
      </c>
      <c r="B75" s="180"/>
      <c r="C75" s="158"/>
      <c r="D75" s="142" t="s">
        <v>199</v>
      </c>
      <c r="E75" s="93"/>
      <c r="F75" s="94">
        <v>0</v>
      </c>
      <c r="G75" s="94">
        <v>3500</v>
      </c>
      <c r="H75" s="94">
        <v>0</v>
      </c>
      <c r="I75" s="123">
        <f t="shared" si="3"/>
        <v>0</v>
      </c>
      <c r="J75" s="124" t="e">
        <f t="shared" si="4"/>
        <v>#DIV/0!</v>
      </c>
    </row>
    <row r="76" spans="1:10" s="11" customFormat="1" ht="12.75" customHeight="1" x14ac:dyDescent="0.3">
      <c r="A76" s="161">
        <v>4222</v>
      </c>
      <c r="B76" s="180"/>
      <c r="C76" s="158"/>
      <c r="D76" s="145" t="s">
        <v>209</v>
      </c>
      <c r="E76" s="93"/>
      <c r="F76" s="94">
        <v>0</v>
      </c>
      <c r="G76" s="94">
        <v>0</v>
      </c>
      <c r="H76" s="94">
        <v>0</v>
      </c>
      <c r="I76" s="123" t="e">
        <f t="shared" si="3"/>
        <v>#DIV/0!</v>
      </c>
      <c r="J76" s="124" t="e">
        <f t="shared" si="4"/>
        <v>#DIV/0!</v>
      </c>
    </row>
    <row r="77" spans="1:10" s="11" customFormat="1" ht="13.5" customHeight="1" x14ac:dyDescent="0.3">
      <c r="A77" s="149">
        <v>424</v>
      </c>
      <c r="B77" s="250">
        <v>31</v>
      </c>
      <c r="C77" s="157"/>
      <c r="D77" s="30" t="s">
        <v>210</v>
      </c>
      <c r="E77" s="93"/>
      <c r="F77" s="20">
        <f>SUM(F78)</f>
        <v>0</v>
      </c>
      <c r="G77" s="20">
        <f>SUM(G78)</f>
        <v>0</v>
      </c>
      <c r="H77" s="20">
        <f>SUM(H78)</f>
        <v>0</v>
      </c>
      <c r="I77" s="123" t="e">
        <f t="shared" si="3"/>
        <v>#DIV/0!</v>
      </c>
      <c r="J77" s="124" t="e">
        <f t="shared" si="4"/>
        <v>#DIV/0!</v>
      </c>
    </row>
    <row r="78" spans="1:10" s="11" customFormat="1" ht="12.75" customHeight="1" x14ac:dyDescent="0.3">
      <c r="A78" s="151">
        <v>4241</v>
      </c>
      <c r="B78" s="158"/>
      <c r="C78" s="158"/>
      <c r="D78" s="145" t="s">
        <v>210</v>
      </c>
      <c r="E78" s="93"/>
      <c r="F78" s="94">
        <v>0</v>
      </c>
      <c r="G78" s="94">
        <v>0</v>
      </c>
      <c r="H78" s="94">
        <v>0</v>
      </c>
      <c r="I78" s="123" t="e">
        <f t="shared" si="3"/>
        <v>#DIV/0!</v>
      </c>
      <c r="J78" s="124" t="e">
        <f t="shared" si="4"/>
        <v>#DIV/0!</v>
      </c>
    </row>
    <row r="79" spans="1:10" s="11" customFormat="1" ht="29.25" customHeight="1" x14ac:dyDescent="0.3">
      <c r="A79" s="188">
        <v>65</v>
      </c>
      <c r="B79" s="190"/>
      <c r="C79" s="190" t="s">
        <v>216</v>
      </c>
      <c r="D79" s="187" t="s">
        <v>152</v>
      </c>
      <c r="E79" s="50"/>
      <c r="F79" s="48"/>
      <c r="G79" s="48"/>
      <c r="H79" s="48"/>
      <c r="I79" s="123"/>
      <c r="J79" s="124"/>
    </row>
    <row r="80" spans="1:10" s="11" customFormat="1" ht="13.8" x14ac:dyDescent="0.3">
      <c r="A80" s="167">
        <v>3</v>
      </c>
      <c r="B80" s="168">
        <v>41</v>
      </c>
      <c r="C80" s="168"/>
      <c r="D80" s="47" t="s">
        <v>110</v>
      </c>
      <c r="E80" s="50"/>
      <c r="F80" s="48">
        <f>SUM(F81)</f>
        <v>25</v>
      </c>
      <c r="G80" s="48">
        <f>SUM(G81)</f>
        <v>850</v>
      </c>
      <c r="H80" s="48">
        <f>SUM(H81)</f>
        <v>0</v>
      </c>
      <c r="I80" s="123">
        <f t="shared" si="3"/>
        <v>0</v>
      </c>
      <c r="J80" s="124">
        <f t="shared" si="4"/>
        <v>0</v>
      </c>
    </row>
    <row r="81" spans="1:10" s="11" customFormat="1" ht="13.8" x14ac:dyDescent="0.3">
      <c r="A81" s="149">
        <v>32</v>
      </c>
      <c r="B81" s="157">
        <v>41</v>
      </c>
      <c r="C81" s="158"/>
      <c r="D81" s="53" t="s">
        <v>151</v>
      </c>
      <c r="E81" s="81"/>
      <c r="F81" s="54">
        <f>SUM(F82+F84+F86+F88)</f>
        <v>25</v>
      </c>
      <c r="G81" s="54">
        <f>SUM(G82+G84+G86+G88)</f>
        <v>850</v>
      </c>
      <c r="H81" s="54">
        <f>SUM(H82+H84+H86+H88)</f>
        <v>0</v>
      </c>
      <c r="I81" s="123">
        <f t="shared" si="3"/>
        <v>0</v>
      </c>
      <c r="J81" s="124">
        <f t="shared" si="4"/>
        <v>0</v>
      </c>
    </row>
    <row r="82" spans="1:10" s="11" customFormat="1" ht="13.8" x14ac:dyDescent="0.3">
      <c r="A82" s="149">
        <v>321</v>
      </c>
      <c r="B82" s="158"/>
      <c r="C82" s="158"/>
      <c r="D82" s="139" t="s">
        <v>143</v>
      </c>
      <c r="E82" s="113"/>
      <c r="F82" s="54">
        <f>SUM(F83)</f>
        <v>0</v>
      </c>
      <c r="G82" s="54">
        <f>SUM(G83)</f>
        <v>180</v>
      </c>
      <c r="H82" s="54">
        <f>SUM(H83)</f>
        <v>0</v>
      </c>
      <c r="I82" s="123">
        <f t="shared" si="3"/>
        <v>0</v>
      </c>
      <c r="J82" s="124" t="e">
        <f t="shared" si="4"/>
        <v>#DIV/0!</v>
      </c>
    </row>
    <row r="83" spans="1:10" s="11" customFormat="1" ht="13.8" x14ac:dyDescent="0.3">
      <c r="A83" s="161">
        <v>3211</v>
      </c>
      <c r="B83" s="158"/>
      <c r="C83" s="158"/>
      <c r="D83" s="138" t="s">
        <v>117</v>
      </c>
      <c r="E83" s="113"/>
      <c r="F83" s="111">
        <v>0</v>
      </c>
      <c r="G83" s="111">
        <v>180</v>
      </c>
      <c r="H83" s="111">
        <v>0</v>
      </c>
      <c r="I83" s="123">
        <f t="shared" si="3"/>
        <v>0</v>
      </c>
      <c r="J83" s="124" t="e">
        <f t="shared" si="4"/>
        <v>#DIV/0!</v>
      </c>
    </row>
    <row r="84" spans="1:10" s="11" customFormat="1" ht="13.8" x14ac:dyDescent="0.3">
      <c r="A84" s="149">
        <v>322</v>
      </c>
      <c r="B84" s="157">
        <v>41</v>
      </c>
      <c r="C84" s="158"/>
      <c r="D84" s="53" t="s">
        <v>144</v>
      </c>
      <c r="E84" s="81"/>
      <c r="F84" s="54">
        <f>SUM(F85)</f>
        <v>25</v>
      </c>
      <c r="G84" s="54">
        <f>SUM(G85)</f>
        <v>630</v>
      </c>
      <c r="H84" s="54">
        <f>SUM(H85)</f>
        <v>0</v>
      </c>
      <c r="I84" s="123">
        <f t="shared" si="3"/>
        <v>0</v>
      </c>
      <c r="J84" s="124">
        <f t="shared" si="4"/>
        <v>0</v>
      </c>
    </row>
    <row r="85" spans="1:10" s="11" customFormat="1" ht="13.8" x14ac:dyDescent="0.3">
      <c r="A85" s="161">
        <v>3222</v>
      </c>
      <c r="B85" s="158"/>
      <c r="C85" s="158"/>
      <c r="D85" s="139" t="s">
        <v>169</v>
      </c>
      <c r="E85" s="113"/>
      <c r="F85" s="111">
        <v>25</v>
      </c>
      <c r="G85" s="111">
        <v>630</v>
      </c>
      <c r="H85" s="111">
        <v>0</v>
      </c>
      <c r="I85" s="123">
        <f t="shared" si="3"/>
        <v>0</v>
      </c>
      <c r="J85" s="124">
        <f t="shared" si="4"/>
        <v>0</v>
      </c>
    </row>
    <row r="86" spans="1:10" s="11" customFormat="1" ht="13.8" x14ac:dyDescent="0.3">
      <c r="A86" s="149">
        <v>323</v>
      </c>
      <c r="B86" s="157">
        <v>41</v>
      </c>
      <c r="C86" s="158"/>
      <c r="D86" s="53" t="s">
        <v>147</v>
      </c>
      <c r="E86" s="81"/>
      <c r="F86" s="54">
        <f>SUM(F87)</f>
        <v>0</v>
      </c>
      <c r="G86" s="54">
        <f>SUM(G87)</f>
        <v>0</v>
      </c>
      <c r="H86" s="54">
        <f>SUM(H87)</f>
        <v>0</v>
      </c>
      <c r="I86" s="123" t="e">
        <f t="shared" si="3"/>
        <v>#DIV/0!</v>
      </c>
      <c r="J86" s="124" t="e">
        <f t="shared" si="4"/>
        <v>#DIV/0!</v>
      </c>
    </row>
    <row r="87" spans="1:10" s="11" customFormat="1" ht="13.8" x14ac:dyDescent="0.3">
      <c r="A87" s="151">
        <v>3239</v>
      </c>
      <c r="B87" s="158"/>
      <c r="C87" s="158"/>
      <c r="D87" s="139" t="s">
        <v>137</v>
      </c>
      <c r="E87" s="113"/>
      <c r="F87" s="111">
        <v>0</v>
      </c>
      <c r="G87" s="111">
        <v>0</v>
      </c>
      <c r="H87" s="111">
        <v>0</v>
      </c>
      <c r="I87" s="123" t="e">
        <f t="shared" si="3"/>
        <v>#DIV/0!</v>
      </c>
      <c r="J87" s="124" t="e">
        <f t="shared" si="4"/>
        <v>#DIV/0!</v>
      </c>
    </row>
    <row r="88" spans="1:10" s="11" customFormat="1" ht="13.8" x14ac:dyDescent="0.3">
      <c r="A88" s="149">
        <v>329</v>
      </c>
      <c r="B88" s="157">
        <v>41</v>
      </c>
      <c r="C88" s="158"/>
      <c r="D88" s="53" t="s">
        <v>192</v>
      </c>
      <c r="E88" s="113"/>
      <c r="F88" s="54">
        <f>SUM(F89)</f>
        <v>0</v>
      </c>
      <c r="G88" s="54">
        <f>SUM(G89)</f>
        <v>40</v>
      </c>
      <c r="H88" s="54">
        <f>SUM(H89)</f>
        <v>0</v>
      </c>
      <c r="I88" s="123">
        <f t="shared" si="3"/>
        <v>0</v>
      </c>
      <c r="J88" s="124" t="e">
        <f t="shared" si="4"/>
        <v>#DIV/0!</v>
      </c>
    </row>
    <row r="89" spans="1:10" s="11" customFormat="1" ht="13.8" x14ac:dyDescent="0.3">
      <c r="A89" s="151">
        <v>3294</v>
      </c>
      <c r="B89" s="158"/>
      <c r="C89" s="158"/>
      <c r="D89" s="139" t="s">
        <v>253</v>
      </c>
      <c r="E89" s="113"/>
      <c r="F89" s="111">
        <v>0</v>
      </c>
      <c r="G89" s="111">
        <v>40</v>
      </c>
      <c r="H89" s="111">
        <v>0</v>
      </c>
      <c r="I89" s="123">
        <f t="shared" si="3"/>
        <v>0</v>
      </c>
      <c r="J89" s="124" t="e">
        <f t="shared" si="4"/>
        <v>#DIV/0!</v>
      </c>
    </row>
    <row r="90" spans="1:10" s="11" customFormat="1" ht="35.25" customHeight="1" x14ac:dyDescent="0.3">
      <c r="A90" s="192">
        <v>63</v>
      </c>
      <c r="B90" s="190">
        <v>50</v>
      </c>
      <c r="C90" s="190" t="s">
        <v>217</v>
      </c>
      <c r="D90" s="187" t="s">
        <v>156</v>
      </c>
      <c r="E90" s="50"/>
      <c r="F90" s="48"/>
      <c r="G90" s="48"/>
      <c r="H90" s="48"/>
      <c r="I90" s="123"/>
      <c r="J90" s="124"/>
    </row>
    <row r="91" spans="1:10" s="11" customFormat="1" ht="17.25" customHeight="1" x14ac:dyDescent="0.3">
      <c r="A91" s="167">
        <v>3</v>
      </c>
      <c r="B91" s="168">
        <v>50</v>
      </c>
      <c r="C91" s="168"/>
      <c r="D91" s="47" t="s">
        <v>110</v>
      </c>
      <c r="E91" s="50"/>
      <c r="F91" s="48">
        <f>SUM(F92+F99)</f>
        <v>683136.02999999991</v>
      </c>
      <c r="G91" s="48">
        <f>SUM(G92+G99)</f>
        <v>1606700</v>
      </c>
      <c r="H91" s="48">
        <f>SUM(H92+H99)</f>
        <v>712071.52</v>
      </c>
      <c r="I91" s="123">
        <f t="shared" si="3"/>
        <v>44.318884670442522</v>
      </c>
      <c r="J91" s="124">
        <f t="shared" si="4"/>
        <v>104.23568494842823</v>
      </c>
    </row>
    <row r="92" spans="1:10" s="11" customFormat="1" ht="13.8" x14ac:dyDescent="0.3">
      <c r="A92" s="149">
        <v>31</v>
      </c>
      <c r="B92" s="157">
        <v>50</v>
      </c>
      <c r="C92" s="157"/>
      <c r="D92" s="53" t="s">
        <v>142</v>
      </c>
      <c r="E92" s="53"/>
      <c r="F92" s="54">
        <f>SUM(F93+F95+F97)</f>
        <v>661191.06999999995</v>
      </c>
      <c r="G92" s="54">
        <f>SUM(G93+G95+G97)</f>
        <v>1560000</v>
      </c>
      <c r="H92" s="54">
        <f>SUM(H93+H95+H97)</f>
        <v>689887.55</v>
      </c>
      <c r="I92" s="123">
        <f t="shared" si="3"/>
        <v>44.223560897435895</v>
      </c>
      <c r="J92" s="124">
        <f t="shared" si="4"/>
        <v>104.34011911261901</v>
      </c>
    </row>
    <row r="93" spans="1:10" s="11" customFormat="1" ht="13.8" x14ac:dyDescent="0.3">
      <c r="A93" s="149">
        <v>311</v>
      </c>
      <c r="B93" s="158"/>
      <c r="C93" s="158"/>
      <c r="D93" s="137" t="s">
        <v>155</v>
      </c>
      <c r="E93" s="17"/>
      <c r="F93" s="54">
        <f>SUM(F94)</f>
        <v>549447.93999999994</v>
      </c>
      <c r="G93" s="14">
        <f>SUM(G94)</f>
        <v>1300000</v>
      </c>
      <c r="H93" s="54">
        <f>SUM(H94)</f>
        <v>572603.54</v>
      </c>
      <c r="I93" s="123">
        <f t="shared" si="3"/>
        <v>44.046426153846156</v>
      </c>
      <c r="J93" s="124">
        <f t="shared" si="4"/>
        <v>104.21433921473981</v>
      </c>
    </row>
    <row r="94" spans="1:10" s="11" customFormat="1" ht="13.8" x14ac:dyDescent="0.3">
      <c r="A94" s="151">
        <v>3111</v>
      </c>
      <c r="B94" s="158"/>
      <c r="C94" s="158"/>
      <c r="D94" s="138" t="s">
        <v>111</v>
      </c>
      <c r="E94" s="17"/>
      <c r="F94" s="111">
        <v>549447.93999999994</v>
      </c>
      <c r="G94" s="16">
        <v>1300000</v>
      </c>
      <c r="H94" s="111">
        <v>572603.54</v>
      </c>
      <c r="I94" s="123">
        <f t="shared" si="3"/>
        <v>44.046426153846156</v>
      </c>
      <c r="J94" s="124">
        <f t="shared" si="4"/>
        <v>104.21433921473981</v>
      </c>
    </row>
    <row r="95" spans="1:10" s="11" customFormat="1" ht="13.8" x14ac:dyDescent="0.3">
      <c r="A95" s="149">
        <v>312</v>
      </c>
      <c r="B95" s="157">
        <v>50</v>
      </c>
      <c r="C95" s="157"/>
      <c r="D95" s="137" t="s">
        <v>112</v>
      </c>
      <c r="E95" s="17"/>
      <c r="F95" s="54">
        <f>SUM(F96)</f>
        <v>21084.15</v>
      </c>
      <c r="G95" s="14">
        <f>SUM(G96)</f>
        <v>50000</v>
      </c>
      <c r="H95" s="54">
        <f>SUM(H96)</f>
        <v>22804.31</v>
      </c>
      <c r="I95" s="123">
        <f t="shared" si="3"/>
        <v>45.608620000000002</v>
      </c>
      <c r="J95" s="124">
        <f t="shared" si="4"/>
        <v>108.15854563736266</v>
      </c>
    </row>
    <row r="96" spans="1:10" ht="13.8" x14ac:dyDescent="0.3">
      <c r="A96" s="150">
        <v>3121</v>
      </c>
      <c r="B96" s="155"/>
      <c r="C96" s="155"/>
      <c r="D96" s="138" t="s">
        <v>112</v>
      </c>
      <c r="E96" s="17"/>
      <c r="F96" s="111">
        <v>21084.15</v>
      </c>
      <c r="G96" s="16">
        <v>50000</v>
      </c>
      <c r="H96" s="111">
        <v>22804.31</v>
      </c>
      <c r="I96" s="123">
        <f t="shared" si="3"/>
        <v>45.608620000000002</v>
      </c>
      <c r="J96" s="124">
        <f t="shared" si="4"/>
        <v>108.15854563736266</v>
      </c>
    </row>
    <row r="97" spans="1:10" s="26" customFormat="1" ht="13.8" x14ac:dyDescent="0.3">
      <c r="A97" s="148">
        <v>313</v>
      </c>
      <c r="B97" s="153">
        <v>50</v>
      </c>
      <c r="C97" s="153"/>
      <c r="D97" s="137" t="s">
        <v>113</v>
      </c>
      <c r="E97" s="17"/>
      <c r="F97" s="54">
        <f>SUM(F98)</f>
        <v>90658.98</v>
      </c>
      <c r="G97" s="14">
        <f>SUM(G98)</f>
        <v>210000</v>
      </c>
      <c r="H97" s="54">
        <f>SUM(H98)</f>
        <v>94479.7</v>
      </c>
      <c r="I97" s="123">
        <f t="shared" si="3"/>
        <v>44.990333333333332</v>
      </c>
      <c r="J97" s="124">
        <f t="shared" si="4"/>
        <v>104.2143867049905</v>
      </c>
    </row>
    <row r="98" spans="1:10" s="55" customFormat="1" ht="13.8" x14ac:dyDescent="0.3">
      <c r="A98" s="160">
        <v>3132</v>
      </c>
      <c r="B98" s="156"/>
      <c r="C98" s="156"/>
      <c r="D98" s="138" t="s">
        <v>114</v>
      </c>
      <c r="E98" s="17"/>
      <c r="F98" s="111">
        <v>90658.98</v>
      </c>
      <c r="G98" s="16">
        <v>210000</v>
      </c>
      <c r="H98" s="111">
        <v>94479.7</v>
      </c>
      <c r="I98" s="123">
        <f t="shared" si="3"/>
        <v>44.990333333333332</v>
      </c>
      <c r="J98" s="124">
        <f t="shared" si="4"/>
        <v>104.2143867049905</v>
      </c>
    </row>
    <row r="99" spans="1:10" s="6" customFormat="1" ht="13.8" x14ac:dyDescent="0.3">
      <c r="A99" s="149">
        <v>32</v>
      </c>
      <c r="B99" s="157">
        <v>50</v>
      </c>
      <c r="C99" s="157"/>
      <c r="D99" s="137" t="s">
        <v>121</v>
      </c>
      <c r="E99" s="17"/>
      <c r="F99" s="54">
        <f>SUM(F100+F102+F104)</f>
        <v>21944.960000000003</v>
      </c>
      <c r="G99" s="14">
        <f>SUM(G100+G102+G104)</f>
        <v>46700</v>
      </c>
      <c r="H99" s="54">
        <f>SUM(H100+H102+H104)</f>
        <v>22183.97</v>
      </c>
      <c r="I99" s="123">
        <f t="shared" si="3"/>
        <v>47.503147751606001</v>
      </c>
      <c r="J99" s="124">
        <f t="shared" si="4"/>
        <v>101.08913390591734</v>
      </c>
    </row>
    <row r="100" spans="1:10" ht="13.8" x14ac:dyDescent="0.3">
      <c r="A100" s="148">
        <v>321</v>
      </c>
      <c r="B100" s="153">
        <v>50</v>
      </c>
      <c r="C100" s="153"/>
      <c r="D100" s="137" t="s">
        <v>116</v>
      </c>
      <c r="E100" s="16"/>
      <c r="F100" s="54">
        <f>SUM(F101)</f>
        <v>19699.560000000001</v>
      </c>
      <c r="G100" s="14">
        <f>SUM(G101)</f>
        <v>42000</v>
      </c>
      <c r="H100" s="54">
        <f>SUM(H101)</f>
        <v>19531.900000000001</v>
      </c>
      <c r="I100" s="123">
        <f t="shared" si="3"/>
        <v>46.50452380952381</v>
      </c>
      <c r="J100" s="124">
        <f t="shared" si="4"/>
        <v>99.14891500114723</v>
      </c>
    </row>
    <row r="101" spans="1:10" ht="13.8" x14ac:dyDescent="0.3">
      <c r="A101" s="150">
        <v>3212</v>
      </c>
      <c r="B101" s="155"/>
      <c r="C101" s="155"/>
      <c r="D101" s="138" t="s">
        <v>118</v>
      </c>
      <c r="E101" s="17"/>
      <c r="F101" s="111">
        <v>19699.560000000001</v>
      </c>
      <c r="G101" s="16">
        <v>42000</v>
      </c>
      <c r="H101" s="111">
        <v>19531.900000000001</v>
      </c>
      <c r="I101" s="123">
        <f t="shared" si="3"/>
        <v>46.50452380952381</v>
      </c>
      <c r="J101" s="124">
        <f t="shared" si="4"/>
        <v>99.14891500114723</v>
      </c>
    </row>
    <row r="102" spans="1:10" s="26" customFormat="1" ht="13.8" x14ac:dyDescent="0.3">
      <c r="A102" s="148">
        <v>329</v>
      </c>
      <c r="B102" s="153">
        <v>50</v>
      </c>
      <c r="C102" s="153"/>
      <c r="D102" s="137" t="s">
        <v>158</v>
      </c>
      <c r="E102" s="17"/>
      <c r="F102" s="54">
        <f>SUM(F103)</f>
        <v>1138</v>
      </c>
      <c r="G102" s="14">
        <f>SUM(G103)</f>
        <v>2500</v>
      </c>
      <c r="H102" s="54">
        <f>SUM(H103)</f>
        <v>1470</v>
      </c>
      <c r="I102" s="123">
        <f t="shared" si="3"/>
        <v>58.8</v>
      </c>
      <c r="J102" s="124">
        <f t="shared" si="4"/>
        <v>129.17398945518451</v>
      </c>
    </row>
    <row r="103" spans="1:10" s="6" customFormat="1" ht="13.8" x14ac:dyDescent="0.3">
      <c r="A103" s="151">
        <v>3295</v>
      </c>
      <c r="B103" s="158"/>
      <c r="C103" s="158"/>
      <c r="D103" s="138" t="s">
        <v>157</v>
      </c>
      <c r="E103" s="17"/>
      <c r="F103" s="111">
        <v>1138</v>
      </c>
      <c r="G103" s="16">
        <v>2500</v>
      </c>
      <c r="H103" s="111">
        <v>1470</v>
      </c>
      <c r="I103" s="123">
        <f t="shared" si="3"/>
        <v>58.8</v>
      </c>
      <c r="J103" s="124">
        <f t="shared" si="4"/>
        <v>129.17398945518451</v>
      </c>
    </row>
    <row r="104" spans="1:10" s="11" customFormat="1" ht="13.8" x14ac:dyDescent="0.3">
      <c r="A104" s="148">
        <v>323</v>
      </c>
      <c r="B104" s="158">
        <v>50</v>
      </c>
      <c r="C104" s="158"/>
      <c r="D104" s="137" t="s">
        <v>147</v>
      </c>
      <c r="E104" s="17"/>
      <c r="F104" s="54">
        <f>SUM(F105)</f>
        <v>1107.4000000000001</v>
      </c>
      <c r="G104" s="14">
        <f>SUM(G105)</f>
        <v>2200</v>
      </c>
      <c r="H104" s="54">
        <f>SUM(H105)</f>
        <v>1182.07</v>
      </c>
      <c r="I104" s="123">
        <f t="shared" si="3"/>
        <v>53.730454545454542</v>
      </c>
      <c r="J104" s="124">
        <f t="shared" si="4"/>
        <v>106.74282102221417</v>
      </c>
    </row>
    <row r="105" spans="1:10" s="11" customFormat="1" ht="13.8" x14ac:dyDescent="0.3">
      <c r="A105" s="151">
        <v>3237</v>
      </c>
      <c r="B105" s="158"/>
      <c r="C105" s="158"/>
      <c r="D105" s="138" t="s">
        <v>208</v>
      </c>
      <c r="E105" s="17"/>
      <c r="F105" s="111">
        <v>1107.4000000000001</v>
      </c>
      <c r="G105" s="16">
        <v>2200</v>
      </c>
      <c r="H105" s="111">
        <v>1182.07</v>
      </c>
      <c r="I105" s="123">
        <f t="shared" si="3"/>
        <v>53.730454545454542</v>
      </c>
      <c r="J105" s="124">
        <f t="shared" si="4"/>
        <v>106.74282102221417</v>
      </c>
    </row>
    <row r="106" spans="1:10" s="84" customFormat="1" ht="24.75" customHeight="1" x14ac:dyDescent="0.3">
      <c r="A106" s="192">
        <v>63</v>
      </c>
      <c r="B106" s="190">
        <v>50</v>
      </c>
      <c r="C106" s="190" t="s">
        <v>216</v>
      </c>
      <c r="D106" s="187" t="s">
        <v>159</v>
      </c>
      <c r="E106" s="50"/>
      <c r="F106" s="48"/>
      <c r="G106" s="48"/>
      <c r="H106" s="48"/>
      <c r="I106" s="123"/>
      <c r="J106" s="124"/>
    </row>
    <row r="107" spans="1:10" s="84" customFormat="1" ht="16.5" customHeight="1" x14ac:dyDescent="0.3">
      <c r="A107" s="167">
        <v>3</v>
      </c>
      <c r="B107" s="168">
        <v>50</v>
      </c>
      <c r="C107" s="168"/>
      <c r="D107" s="140" t="s">
        <v>110</v>
      </c>
      <c r="E107" s="85"/>
      <c r="F107" s="100">
        <f>F108</f>
        <v>0</v>
      </c>
      <c r="G107" s="100">
        <f>G108</f>
        <v>5000</v>
      </c>
      <c r="H107" s="100">
        <f>H108</f>
        <v>0</v>
      </c>
      <c r="I107" s="123"/>
      <c r="J107" s="124"/>
    </row>
    <row r="108" spans="1:10" s="11" customFormat="1" ht="17.25" customHeight="1" x14ac:dyDescent="0.3">
      <c r="A108" s="149">
        <v>32</v>
      </c>
      <c r="B108" s="158">
        <v>50</v>
      </c>
      <c r="C108" s="158"/>
      <c r="D108" s="146" t="s">
        <v>121</v>
      </c>
      <c r="E108" s="86"/>
      <c r="F108" s="44">
        <f>F109+F112</f>
        <v>0</v>
      </c>
      <c r="G108" s="44">
        <f>G109+G112</f>
        <v>5000</v>
      </c>
      <c r="H108" s="44">
        <f>H109+H112</f>
        <v>0</v>
      </c>
      <c r="I108" s="123">
        <f t="shared" si="3"/>
        <v>0</v>
      </c>
      <c r="J108" s="124" t="e">
        <f t="shared" si="4"/>
        <v>#DIV/0!</v>
      </c>
    </row>
    <row r="109" spans="1:10" s="11" customFormat="1" ht="17.25" customHeight="1" x14ac:dyDescent="0.3">
      <c r="A109" s="149">
        <v>322</v>
      </c>
      <c r="B109" s="157">
        <v>50</v>
      </c>
      <c r="C109" s="158"/>
      <c r="D109" s="176" t="s">
        <v>127</v>
      </c>
      <c r="E109" s="88"/>
      <c r="F109" s="44">
        <f>F110+F111</f>
        <v>0</v>
      </c>
      <c r="G109" s="44">
        <f>G110+G111</f>
        <v>4500</v>
      </c>
      <c r="H109" s="44">
        <f>H110+H111</f>
        <v>0</v>
      </c>
      <c r="I109" s="123">
        <f t="shared" si="3"/>
        <v>0</v>
      </c>
      <c r="J109" s="124" t="e">
        <f t="shared" si="4"/>
        <v>#DIV/0!</v>
      </c>
    </row>
    <row r="110" spans="1:10" s="11" customFormat="1" ht="17.25" customHeight="1" x14ac:dyDescent="0.3">
      <c r="A110" s="161">
        <v>3222</v>
      </c>
      <c r="B110" s="158"/>
      <c r="C110" s="158"/>
      <c r="D110" s="240" t="s">
        <v>127</v>
      </c>
      <c r="E110" s="88"/>
      <c r="F110" s="87">
        <v>0</v>
      </c>
      <c r="G110" s="87">
        <v>4000</v>
      </c>
      <c r="H110" s="87">
        <v>0</v>
      </c>
      <c r="I110" s="123">
        <f t="shared" si="3"/>
        <v>0</v>
      </c>
      <c r="J110" s="124" t="e">
        <f t="shared" si="4"/>
        <v>#DIV/0!</v>
      </c>
    </row>
    <row r="111" spans="1:10" s="11" customFormat="1" ht="17.25" customHeight="1" x14ac:dyDescent="0.3">
      <c r="A111" s="161">
        <v>3225</v>
      </c>
      <c r="B111" s="158"/>
      <c r="C111" s="158"/>
      <c r="D111" s="240" t="s">
        <v>254</v>
      </c>
      <c r="E111" s="88"/>
      <c r="F111" s="87">
        <v>0</v>
      </c>
      <c r="G111" s="87">
        <v>500</v>
      </c>
      <c r="H111" s="87">
        <v>0</v>
      </c>
      <c r="I111" s="123">
        <f t="shared" si="3"/>
        <v>0</v>
      </c>
      <c r="J111" s="124" t="e">
        <f t="shared" si="4"/>
        <v>#DIV/0!</v>
      </c>
    </row>
    <row r="112" spans="1:10" s="11" customFormat="1" ht="13.5" customHeight="1" x14ac:dyDescent="0.3">
      <c r="A112" s="149">
        <v>329</v>
      </c>
      <c r="B112" s="158"/>
      <c r="C112" s="158"/>
      <c r="D112" s="137" t="s">
        <v>158</v>
      </c>
      <c r="E112" s="88"/>
      <c r="F112" s="44">
        <f>SUM(F113:F114)</f>
        <v>0</v>
      </c>
      <c r="G112" s="44">
        <f>SUM(G113:G114)</f>
        <v>500</v>
      </c>
      <c r="H112" s="44">
        <f>SUM(H113:H114)</f>
        <v>0</v>
      </c>
      <c r="I112" s="123">
        <f t="shared" si="3"/>
        <v>0</v>
      </c>
      <c r="J112" s="124" t="e">
        <f t="shared" si="4"/>
        <v>#DIV/0!</v>
      </c>
    </row>
    <row r="113" spans="1:10" s="11" customFormat="1" ht="17.25" customHeight="1" x14ac:dyDescent="0.3">
      <c r="A113" s="161">
        <v>3291</v>
      </c>
      <c r="B113" s="158">
        <v>50</v>
      </c>
      <c r="C113" s="158"/>
      <c r="D113" s="145" t="s">
        <v>247</v>
      </c>
      <c r="E113" s="218">
        <v>0</v>
      </c>
      <c r="F113" s="87">
        <v>0</v>
      </c>
      <c r="G113" s="87">
        <v>500</v>
      </c>
      <c r="H113" s="87">
        <v>0</v>
      </c>
      <c r="I113" s="123">
        <f t="shared" si="3"/>
        <v>0</v>
      </c>
      <c r="J113" s="124" t="e">
        <f t="shared" si="4"/>
        <v>#DIV/0!</v>
      </c>
    </row>
    <row r="114" spans="1:10" s="11" customFormat="1" ht="17.25" customHeight="1" x14ac:dyDescent="0.3">
      <c r="A114" s="161">
        <v>3299</v>
      </c>
      <c r="B114" s="158">
        <v>50</v>
      </c>
      <c r="C114" s="158"/>
      <c r="D114" s="145" t="s">
        <v>160</v>
      </c>
      <c r="E114" s="218"/>
      <c r="F114" s="87">
        <v>0</v>
      </c>
      <c r="G114" s="87">
        <v>0</v>
      </c>
      <c r="H114" s="87">
        <v>0</v>
      </c>
      <c r="I114" s="123" t="e">
        <f t="shared" si="3"/>
        <v>#DIV/0!</v>
      </c>
      <c r="J114" s="124" t="e">
        <f t="shared" si="4"/>
        <v>#DIV/0!</v>
      </c>
    </row>
    <row r="115" spans="1:10" s="11" customFormat="1" ht="27" customHeight="1" x14ac:dyDescent="0.3">
      <c r="A115" s="275">
        <v>66</v>
      </c>
      <c r="B115" s="153"/>
      <c r="C115" s="158"/>
      <c r="D115" s="142"/>
      <c r="E115" s="88"/>
      <c r="F115" s="112"/>
      <c r="G115" s="112"/>
      <c r="H115" s="112"/>
      <c r="I115" s="123"/>
      <c r="J115" s="124"/>
    </row>
    <row r="116" spans="1:10" s="11" customFormat="1" ht="27" customHeight="1" x14ac:dyDescent="0.3">
      <c r="A116" s="166">
        <v>3</v>
      </c>
      <c r="B116" s="165">
        <v>61</v>
      </c>
      <c r="C116" s="190" t="s">
        <v>216</v>
      </c>
      <c r="D116" s="140" t="s">
        <v>110</v>
      </c>
      <c r="E116" s="257"/>
      <c r="F116" s="101">
        <f t="shared" ref="F116:H116" si="5">SUM(F117)</f>
        <v>0</v>
      </c>
      <c r="G116" s="101">
        <f t="shared" si="5"/>
        <v>300</v>
      </c>
      <c r="H116" s="101">
        <f t="shared" si="5"/>
        <v>0</v>
      </c>
      <c r="I116" s="123">
        <f t="shared" si="3"/>
        <v>0</v>
      </c>
      <c r="J116" s="124" t="e">
        <f t="shared" si="4"/>
        <v>#DIV/0!</v>
      </c>
    </row>
    <row r="117" spans="1:10" s="11" customFormat="1" ht="18" customHeight="1" x14ac:dyDescent="0.3">
      <c r="A117" s="148">
        <v>32</v>
      </c>
      <c r="B117" s="153">
        <v>61</v>
      </c>
      <c r="C117" s="158"/>
      <c r="D117" s="146" t="s">
        <v>121</v>
      </c>
      <c r="E117" s="88"/>
      <c r="F117" s="89">
        <f t="shared" ref="F117:H118" si="6">F118</f>
        <v>0</v>
      </c>
      <c r="G117" s="89">
        <f t="shared" si="6"/>
        <v>300</v>
      </c>
      <c r="H117" s="89">
        <f t="shared" si="6"/>
        <v>0</v>
      </c>
      <c r="I117" s="123">
        <f t="shared" si="3"/>
        <v>0</v>
      </c>
      <c r="J117" s="124" t="e">
        <f t="shared" si="4"/>
        <v>#DIV/0!</v>
      </c>
    </row>
    <row r="118" spans="1:10" s="11" customFormat="1" ht="18" customHeight="1" x14ac:dyDescent="0.3">
      <c r="A118" s="148">
        <v>322</v>
      </c>
      <c r="B118" s="153"/>
      <c r="C118" s="158"/>
      <c r="D118" s="176" t="s">
        <v>127</v>
      </c>
      <c r="E118" s="88"/>
      <c r="F118" s="89">
        <f t="shared" si="6"/>
        <v>0</v>
      </c>
      <c r="G118" s="89">
        <f t="shared" si="6"/>
        <v>300</v>
      </c>
      <c r="H118" s="89">
        <f t="shared" si="6"/>
        <v>0</v>
      </c>
      <c r="I118" s="123">
        <f t="shared" si="3"/>
        <v>0</v>
      </c>
      <c r="J118" s="124" t="e">
        <f t="shared" si="4"/>
        <v>#DIV/0!</v>
      </c>
    </row>
    <row r="119" spans="1:10" s="11" customFormat="1" ht="18" customHeight="1" x14ac:dyDescent="0.3">
      <c r="A119" s="150">
        <v>3222</v>
      </c>
      <c r="B119" s="153"/>
      <c r="C119" s="158"/>
      <c r="D119" s="240" t="s">
        <v>127</v>
      </c>
      <c r="E119" s="88"/>
      <c r="F119" s="112">
        <v>0</v>
      </c>
      <c r="G119" s="112">
        <v>300</v>
      </c>
      <c r="H119" s="112">
        <v>0</v>
      </c>
      <c r="I119" s="123">
        <f t="shared" si="3"/>
        <v>0</v>
      </c>
      <c r="J119" s="124" t="e">
        <f t="shared" si="4"/>
        <v>#DIV/0!</v>
      </c>
    </row>
    <row r="120" spans="1:10" s="11" customFormat="1" ht="27" customHeight="1" x14ac:dyDescent="0.3">
      <c r="A120" s="166">
        <v>4</v>
      </c>
      <c r="B120" s="165">
        <v>50</v>
      </c>
      <c r="C120" s="165"/>
      <c r="D120" s="143" t="s">
        <v>85</v>
      </c>
      <c r="E120" s="257"/>
      <c r="F120" s="101">
        <f t="shared" ref="F120:H121" si="7">SUM(F121)</f>
        <v>0</v>
      </c>
      <c r="G120" s="101">
        <f t="shared" si="7"/>
        <v>700</v>
      </c>
      <c r="H120" s="101">
        <f t="shared" si="7"/>
        <v>0</v>
      </c>
      <c r="I120" s="123">
        <f t="shared" si="3"/>
        <v>0</v>
      </c>
      <c r="J120" s="124" t="e">
        <f t="shared" si="4"/>
        <v>#DIV/0!</v>
      </c>
    </row>
    <row r="121" spans="1:10" s="11" customFormat="1" ht="25.5" customHeight="1" x14ac:dyDescent="0.3">
      <c r="A121" s="148">
        <v>42</v>
      </c>
      <c r="B121" s="153">
        <v>50</v>
      </c>
      <c r="C121" s="153"/>
      <c r="D121" s="141" t="s">
        <v>86</v>
      </c>
      <c r="E121" s="88"/>
      <c r="F121" s="89">
        <f t="shared" si="7"/>
        <v>0</v>
      </c>
      <c r="G121" s="89">
        <f t="shared" si="7"/>
        <v>700</v>
      </c>
      <c r="H121" s="89">
        <f t="shared" si="7"/>
        <v>0</v>
      </c>
      <c r="I121" s="123">
        <f t="shared" si="3"/>
        <v>0</v>
      </c>
      <c r="J121" s="124" t="e">
        <f t="shared" si="4"/>
        <v>#DIV/0!</v>
      </c>
    </row>
    <row r="122" spans="1:10" s="11" customFormat="1" ht="17.25" customHeight="1" x14ac:dyDescent="0.3">
      <c r="A122" s="161">
        <v>4241</v>
      </c>
      <c r="B122" s="158">
        <v>50</v>
      </c>
      <c r="C122" s="158"/>
      <c r="D122" s="144" t="s">
        <v>84</v>
      </c>
      <c r="E122" s="88"/>
      <c r="F122" s="112">
        <v>0</v>
      </c>
      <c r="G122" s="112">
        <v>700</v>
      </c>
      <c r="H122" s="112">
        <v>0</v>
      </c>
      <c r="I122" s="123">
        <f t="shared" si="3"/>
        <v>0</v>
      </c>
      <c r="J122" s="124" t="e">
        <f t="shared" si="4"/>
        <v>#DIV/0!</v>
      </c>
    </row>
    <row r="123" spans="1:10" s="11" customFormat="1" ht="27" customHeight="1" x14ac:dyDescent="0.3">
      <c r="A123" s="236">
        <v>63</v>
      </c>
      <c r="B123" s="235"/>
      <c r="C123" s="235" t="s">
        <v>218</v>
      </c>
      <c r="D123" s="222" t="s">
        <v>193</v>
      </c>
      <c r="E123" s="220"/>
      <c r="F123" s="221"/>
      <c r="G123" s="221"/>
      <c r="H123" s="221"/>
      <c r="I123" s="123"/>
      <c r="J123" s="124"/>
    </row>
    <row r="124" spans="1:10" s="11" customFormat="1" ht="27" customHeight="1" x14ac:dyDescent="0.3">
      <c r="A124" s="228">
        <v>3</v>
      </c>
      <c r="B124" s="219"/>
      <c r="C124" s="219"/>
      <c r="D124" s="140" t="s">
        <v>110</v>
      </c>
      <c r="E124" s="220"/>
      <c r="F124" s="131">
        <f t="shared" ref="F124:H124" si="8">SUM(F125)</f>
        <v>29561.54</v>
      </c>
      <c r="G124" s="131">
        <f t="shared" si="8"/>
        <v>44007.039999999994</v>
      </c>
      <c r="H124" s="131">
        <f t="shared" si="8"/>
        <v>30748.11</v>
      </c>
      <c r="I124" s="123">
        <f t="shared" si="3"/>
        <v>69.870888839603865</v>
      </c>
      <c r="J124" s="124">
        <f t="shared" si="4"/>
        <v>104.01389778746304</v>
      </c>
    </row>
    <row r="125" spans="1:10" s="234" customFormat="1" ht="15" customHeight="1" x14ac:dyDescent="0.3">
      <c r="A125" s="230">
        <v>322</v>
      </c>
      <c r="B125" s="231"/>
      <c r="C125" s="231"/>
      <c r="D125" s="232" t="s">
        <v>194</v>
      </c>
      <c r="E125" s="226"/>
      <c r="F125" s="233">
        <f>F126+F127</f>
        <v>29561.54</v>
      </c>
      <c r="G125" s="233">
        <f>G126+G127</f>
        <v>44007.039999999994</v>
      </c>
      <c r="H125" s="233">
        <f>H126+H127</f>
        <v>30748.11</v>
      </c>
      <c r="I125" s="123">
        <f t="shared" si="3"/>
        <v>69.870888839603865</v>
      </c>
      <c r="J125" s="124">
        <f t="shared" si="4"/>
        <v>104.01389778746304</v>
      </c>
    </row>
    <row r="126" spans="1:10" s="234" customFormat="1" ht="15" customHeight="1" x14ac:dyDescent="0.3">
      <c r="A126" s="289">
        <v>3222</v>
      </c>
      <c r="B126" s="231">
        <v>50</v>
      </c>
      <c r="C126" s="231"/>
      <c r="D126" s="225" t="s">
        <v>177</v>
      </c>
      <c r="E126" s="226"/>
      <c r="F126" s="227">
        <v>29561.54</v>
      </c>
      <c r="G126" s="227">
        <v>37420.879999999997</v>
      </c>
      <c r="H126" s="227">
        <v>30748.11</v>
      </c>
      <c r="I126" s="123">
        <f t="shared" si="3"/>
        <v>82.168324208302963</v>
      </c>
      <c r="J126" s="124">
        <f t="shared" si="4"/>
        <v>104.01389778746304</v>
      </c>
    </row>
    <row r="127" spans="1:10" s="234" customFormat="1" ht="15" customHeight="1" x14ac:dyDescent="0.3">
      <c r="A127" s="289">
        <v>3222</v>
      </c>
      <c r="B127" s="231">
        <v>42</v>
      </c>
      <c r="C127" s="231"/>
      <c r="D127" s="225" t="s">
        <v>177</v>
      </c>
      <c r="E127" s="226"/>
      <c r="F127" s="227">
        <v>0</v>
      </c>
      <c r="G127" s="227">
        <v>6586.16</v>
      </c>
      <c r="H127" s="227">
        <v>0</v>
      </c>
      <c r="I127" s="123">
        <f t="shared" si="3"/>
        <v>0</v>
      </c>
      <c r="J127" s="124" t="e">
        <f t="shared" si="4"/>
        <v>#DIV/0!</v>
      </c>
    </row>
    <row r="128" spans="1:10" s="215" customFormat="1" ht="15" customHeight="1" x14ac:dyDescent="0.3">
      <c r="A128" s="223"/>
      <c r="B128" s="224"/>
      <c r="C128" s="224"/>
      <c r="D128" s="225"/>
      <c r="E128" s="226"/>
      <c r="F128" s="227"/>
      <c r="G128" s="227"/>
      <c r="H128" s="227"/>
      <c r="I128" s="123"/>
      <c r="J128" s="124"/>
    </row>
    <row r="129" spans="1:10" s="234" customFormat="1" ht="26.25" customHeight="1" x14ac:dyDescent="0.3">
      <c r="A129" s="237">
        <v>63</v>
      </c>
      <c r="B129" s="235">
        <v>50</v>
      </c>
      <c r="C129" s="235" t="s">
        <v>223</v>
      </c>
      <c r="D129" s="238" t="s">
        <v>195</v>
      </c>
      <c r="E129" s="220"/>
      <c r="F129" s="131"/>
      <c r="G129" s="131"/>
      <c r="H129" s="131"/>
      <c r="I129" s="123"/>
      <c r="J129" s="124"/>
    </row>
    <row r="130" spans="1:10" s="215" customFormat="1" ht="15" customHeight="1" x14ac:dyDescent="0.3">
      <c r="A130" s="228">
        <v>3</v>
      </c>
      <c r="B130" s="229">
        <v>50</v>
      </c>
      <c r="C130" s="229"/>
      <c r="D130" s="140" t="s">
        <v>110</v>
      </c>
      <c r="E130" s="220"/>
      <c r="F130" s="131">
        <f t="shared" ref="F130:H131" si="9">SUM(F131)</f>
        <v>635</v>
      </c>
      <c r="G130" s="131">
        <f t="shared" si="9"/>
        <v>616.5</v>
      </c>
      <c r="H130" s="131">
        <f t="shared" si="9"/>
        <v>616.5</v>
      </c>
      <c r="I130" s="123">
        <f t="shared" si="3"/>
        <v>100</v>
      </c>
      <c r="J130" s="124">
        <f t="shared" si="4"/>
        <v>97.086614173228341</v>
      </c>
    </row>
    <row r="131" spans="1:10" s="215" customFormat="1" ht="15" customHeight="1" x14ac:dyDescent="0.3">
      <c r="A131" s="230">
        <v>38</v>
      </c>
      <c r="B131" s="231"/>
      <c r="C131" s="231"/>
      <c r="D131" s="232" t="s">
        <v>197</v>
      </c>
      <c r="E131" s="226"/>
      <c r="F131" s="233">
        <f t="shared" si="9"/>
        <v>635</v>
      </c>
      <c r="G131" s="233">
        <f t="shared" si="9"/>
        <v>616.5</v>
      </c>
      <c r="H131" s="233">
        <f t="shared" si="9"/>
        <v>616.5</v>
      </c>
      <c r="I131" s="123">
        <f t="shared" si="3"/>
        <v>100</v>
      </c>
      <c r="J131" s="124">
        <f t="shared" si="4"/>
        <v>97.086614173228341</v>
      </c>
    </row>
    <row r="132" spans="1:10" s="215" customFormat="1" ht="15" customHeight="1" x14ac:dyDescent="0.3">
      <c r="A132" s="223">
        <v>3812</v>
      </c>
      <c r="B132" s="224"/>
      <c r="C132" s="224"/>
      <c r="D132" s="225" t="s">
        <v>196</v>
      </c>
      <c r="E132" s="226"/>
      <c r="F132" s="227">
        <v>635</v>
      </c>
      <c r="G132" s="227">
        <v>616.5</v>
      </c>
      <c r="H132" s="227">
        <v>616.5</v>
      </c>
      <c r="I132" s="123">
        <f t="shared" si="3"/>
        <v>100</v>
      </c>
      <c r="J132" s="124">
        <f t="shared" si="4"/>
        <v>97.086614173228341</v>
      </c>
    </row>
    <row r="133" spans="1:10" s="215" customFormat="1" ht="23.25" customHeight="1" x14ac:dyDescent="0.3">
      <c r="A133" s="236">
        <v>63</v>
      </c>
      <c r="B133" s="235"/>
      <c r="C133" s="235" t="s">
        <v>219</v>
      </c>
      <c r="D133" s="222" t="s">
        <v>220</v>
      </c>
      <c r="E133" s="306"/>
      <c r="F133" s="307"/>
      <c r="G133" s="307"/>
      <c r="H133" s="307"/>
      <c r="I133" s="308" t="e">
        <f t="shared" si="3"/>
        <v>#DIV/0!</v>
      </c>
      <c r="J133" s="124" t="e">
        <f t="shared" si="4"/>
        <v>#DIV/0!</v>
      </c>
    </row>
    <row r="134" spans="1:10" s="26" customFormat="1" ht="27" x14ac:dyDescent="0.3">
      <c r="A134" s="301">
        <v>4</v>
      </c>
      <c r="B134" s="302"/>
      <c r="C134" s="302"/>
      <c r="D134" s="303" t="s">
        <v>85</v>
      </c>
      <c r="E134" s="304"/>
      <c r="F134" s="305"/>
      <c r="G134" s="305"/>
      <c r="H134" s="305"/>
      <c r="I134" s="282"/>
      <c r="J134" s="283"/>
    </row>
    <row r="135" spans="1:10" s="26" customFormat="1" ht="27.75" customHeight="1" x14ac:dyDescent="0.3">
      <c r="A135" s="148">
        <v>42</v>
      </c>
      <c r="B135" s="153"/>
      <c r="C135" s="153"/>
      <c r="D135" s="141" t="s">
        <v>86</v>
      </c>
      <c r="E135" s="86"/>
      <c r="F135" s="44">
        <f>SUM(F136:F137)</f>
        <v>0</v>
      </c>
      <c r="G135" s="44">
        <f>SUM(G136:G137)</f>
        <v>17000</v>
      </c>
      <c r="H135" s="44">
        <f>SUM(H136:H137)</f>
        <v>0</v>
      </c>
      <c r="I135" s="123">
        <f t="shared" si="3"/>
        <v>0</v>
      </c>
      <c r="J135" s="124" t="e">
        <f t="shared" si="4"/>
        <v>#DIV/0!</v>
      </c>
    </row>
    <row r="136" spans="1:10" s="11" customFormat="1" ht="15" customHeight="1" x14ac:dyDescent="0.3">
      <c r="A136" s="161">
        <v>4241</v>
      </c>
      <c r="B136" s="157">
        <v>50</v>
      </c>
      <c r="C136" s="158"/>
      <c r="D136" s="144" t="s">
        <v>221</v>
      </c>
      <c r="E136" s="90"/>
      <c r="F136" s="91">
        <v>0</v>
      </c>
      <c r="G136" s="91">
        <v>17000</v>
      </c>
      <c r="H136" s="91">
        <v>0</v>
      </c>
      <c r="I136" s="123">
        <f t="shared" si="3"/>
        <v>0</v>
      </c>
      <c r="J136" s="124" t="e">
        <f t="shared" si="4"/>
        <v>#DIV/0!</v>
      </c>
    </row>
    <row r="137" spans="1:10" s="11" customFormat="1" ht="15" customHeight="1" x14ac:dyDescent="0.3">
      <c r="A137" s="161"/>
      <c r="B137" s="157"/>
      <c r="C137" s="158"/>
      <c r="D137" s="144"/>
      <c r="E137" s="90"/>
      <c r="F137" s="91"/>
      <c r="G137" s="91"/>
      <c r="H137" s="91"/>
      <c r="I137" s="123" t="e">
        <f t="shared" ref="I137:I161" si="10">H137/G137*100</f>
        <v>#DIV/0!</v>
      </c>
      <c r="J137" s="124" t="e">
        <f t="shared" si="4"/>
        <v>#DIV/0!</v>
      </c>
    </row>
    <row r="138" spans="1:10" s="11" customFormat="1" ht="15" customHeight="1" x14ac:dyDescent="0.3">
      <c r="A138" s="161"/>
      <c r="B138" s="158"/>
      <c r="C138" s="158"/>
      <c r="D138" s="144"/>
      <c r="E138" s="90"/>
      <c r="F138" s="91"/>
      <c r="G138" s="91"/>
      <c r="H138" s="91"/>
      <c r="I138" s="123" t="e">
        <f t="shared" si="10"/>
        <v>#DIV/0!</v>
      </c>
      <c r="J138" s="124" t="e">
        <f t="shared" si="4"/>
        <v>#DIV/0!</v>
      </c>
    </row>
    <row r="139" spans="1:10" ht="30.75" customHeight="1" x14ac:dyDescent="0.3">
      <c r="A139" s="185">
        <v>63</v>
      </c>
      <c r="B139" s="186"/>
      <c r="C139" s="186" t="s">
        <v>216</v>
      </c>
      <c r="D139" s="187" t="s">
        <v>161</v>
      </c>
      <c r="E139" s="50"/>
      <c r="F139" s="48"/>
      <c r="G139" s="48"/>
      <c r="H139" s="48"/>
      <c r="I139" s="123"/>
      <c r="J139" s="124"/>
    </row>
    <row r="140" spans="1:10" ht="13.8" x14ac:dyDescent="0.3">
      <c r="A140" s="166">
        <v>3</v>
      </c>
      <c r="B140" s="165">
        <v>52</v>
      </c>
      <c r="C140" s="165"/>
      <c r="D140" s="140" t="s">
        <v>110</v>
      </c>
      <c r="E140" s="85"/>
      <c r="F140" s="100">
        <f t="shared" ref="F140:H141" si="11">SUM(F141)</f>
        <v>0</v>
      </c>
      <c r="G140" s="100">
        <f t="shared" si="11"/>
        <v>100</v>
      </c>
      <c r="H140" s="100">
        <f t="shared" si="11"/>
        <v>0</v>
      </c>
      <c r="I140" s="123">
        <f t="shared" si="10"/>
        <v>0</v>
      </c>
      <c r="J140" s="124" t="e">
        <f t="shared" ref="J140:J200" si="12">H140/F140*100</f>
        <v>#DIV/0!</v>
      </c>
    </row>
    <row r="141" spans="1:10" s="26" customFormat="1" ht="13.8" x14ac:dyDescent="0.3">
      <c r="A141" s="148">
        <v>329</v>
      </c>
      <c r="B141" s="153">
        <v>52</v>
      </c>
      <c r="C141" s="153"/>
      <c r="D141" s="30" t="s">
        <v>160</v>
      </c>
      <c r="E141" s="90"/>
      <c r="F141" s="95">
        <f t="shared" si="11"/>
        <v>0</v>
      </c>
      <c r="G141" s="95">
        <f t="shared" si="11"/>
        <v>100</v>
      </c>
      <c r="H141" s="95">
        <f t="shared" si="11"/>
        <v>0</v>
      </c>
      <c r="I141" s="123">
        <f t="shared" si="10"/>
        <v>0</v>
      </c>
      <c r="J141" s="124" t="e">
        <f t="shared" si="12"/>
        <v>#DIV/0!</v>
      </c>
    </row>
    <row r="142" spans="1:10" ht="13.8" x14ac:dyDescent="0.3">
      <c r="A142" s="150">
        <v>3299</v>
      </c>
      <c r="B142" s="153">
        <v>52</v>
      </c>
      <c r="C142" s="153"/>
      <c r="D142" s="145" t="s">
        <v>160</v>
      </c>
      <c r="E142" s="171"/>
      <c r="F142" s="172">
        <v>0</v>
      </c>
      <c r="G142" s="172">
        <v>100</v>
      </c>
      <c r="H142" s="172">
        <v>0</v>
      </c>
      <c r="I142" s="296"/>
      <c r="J142" s="124" t="e">
        <f t="shared" si="12"/>
        <v>#DIV/0!</v>
      </c>
    </row>
    <row r="143" spans="1:10" s="26" customFormat="1" ht="31.5" customHeight="1" x14ac:dyDescent="0.3">
      <c r="A143" s="185">
        <v>67</v>
      </c>
      <c r="B143" s="165">
        <v>110</v>
      </c>
      <c r="C143" s="186" t="s">
        <v>255</v>
      </c>
      <c r="D143" s="293" t="s">
        <v>256</v>
      </c>
      <c r="E143" s="291"/>
      <c r="F143" s="292"/>
      <c r="G143" s="292"/>
      <c r="H143" s="292"/>
      <c r="I143" s="123"/>
      <c r="J143" s="124"/>
    </row>
    <row r="144" spans="1:10" s="26" customFormat="1" ht="13.8" x14ac:dyDescent="0.3">
      <c r="A144" s="166">
        <v>3</v>
      </c>
      <c r="B144" s="165">
        <v>110</v>
      </c>
      <c r="C144" s="165"/>
      <c r="D144" s="47" t="s">
        <v>110</v>
      </c>
      <c r="E144" s="291"/>
      <c r="F144" s="294">
        <f t="shared" ref="F144:H146" si="13">F145</f>
        <v>0</v>
      </c>
      <c r="G144" s="294">
        <f t="shared" si="13"/>
        <v>1717.03</v>
      </c>
      <c r="H144" s="294">
        <f t="shared" si="13"/>
        <v>821.18</v>
      </c>
      <c r="I144" s="123" t="e">
        <f>H143/G143*100</f>
        <v>#DIV/0!</v>
      </c>
      <c r="J144" s="124" t="e">
        <f t="shared" si="12"/>
        <v>#DIV/0!</v>
      </c>
    </row>
    <row r="145" spans="1:10" s="26" customFormat="1" ht="13.8" x14ac:dyDescent="0.3">
      <c r="A145" s="148">
        <v>32</v>
      </c>
      <c r="B145" s="153">
        <v>110</v>
      </c>
      <c r="C145" s="153"/>
      <c r="D145" s="199" t="s">
        <v>121</v>
      </c>
      <c r="E145" s="21"/>
      <c r="F145" s="253">
        <f t="shared" si="13"/>
        <v>0</v>
      </c>
      <c r="G145" s="253">
        <f t="shared" si="13"/>
        <v>1717.03</v>
      </c>
      <c r="H145" s="253">
        <f t="shared" si="13"/>
        <v>821.18</v>
      </c>
      <c r="I145" s="123">
        <f>H144/G144*100</f>
        <v>47.825605842646894</v>
      </c>
      <c r="J145" s="124" t="e">
        <f t="shared" si="12"/>
        <v>#DIV/0!</v>
      </c>
    </row>
    <row r="146" spans="1:10" s="26" customFormat="1" ht="13.8" x14ac:dyDescent="0.3">
      <c r="A146" s="148">
        <v>323</v>
      </c>
      <c r="B146" s="153">
        <v>110</v>
      </c>
      <c r="C146" s="153"/>
      <c r="D146" s="179" t="s">
        <v>225</v>
      </c>
      <c r="E146" s="21"/>
      <c r="F146" s="295">
        <f t="shared" si="13"/>
        <v>0</v>
      </c>
      <c r="G146" s="295">
        <f t="shared" si="13"/>
        <v>1717.03</v>
      </c>
      <c r="H146" s="295">
        <f t="shared" si="13"/>
        <v>821.18</v>
      </c>
      <c r="I146" s="123">
        <f>H145/G145*100</f>
        <v>47.825605842646894</v>
      </c>
      <c r="J146" s="124" t="e">
        <f t="shared" si="12"/>
        <v>#DIV/0!</v>
      </c>
    </row>
    <row r="147" spans="1:10" s="26" customFormat="1" ht="13.8" x14ac:dyDescent="0.3">
      <c r="A147" s="150">
        <v>3237</v>
      </c>
      <c r="B147" s="155">
        <v>110</v>
      </c>
      <c r="C147" s="155"/>
      <c r="D147" s="178" t="s">
        <v>208</v>
      </c>
      <c r="E147" s="21"/>
      <c r="F147" s="290">
        <v>0</v>
      </c>
      <c r="G147" s="290">
        <v>1717.03</v>
      </c>
      <c r="H147" s="290">
        <v>821.18</v>
      </c>
      <c r="I147" s="123">
        <f>H146/G146*100</f>
        <v>47.825605842646894</v>
      </c>
      <c r="J147" s="124" t="e">
        <f t="shared" si="12"/>
        <v>#DIV/0!</v>
      </c>
    </row>
    <row r="148" spans="1:10" s="26" customFormat="1" ht="24.75" customHeight="1" x14ac:dyDescent="0.3">
      <c r="A148" s="185">
        <v>67</v>
      </c>
      <c r="B148" s="186"/>
      <c r="C148" s="186" t="s">
        <v>243</v>
      </c>
      <c r="D148" s="191" t="s">
        <v>244</v>
      </c>
      <c r="E148" s="92"/>
      <c r="F148" s="49"/>
      <c r="G148" s="49"/>
      <c r="H148" s="49"/>
      <c r="I148" s="123"/>
      <c r="J148" s="124"/>
    </row>
    <row r="149" spans="1:10" s="26" customFormat="1" ht="13.8" x14ac:dyDescent="0.3">
      <c r="A149" s="166">
        <v>3</v>
      </c>
      <c r="B149" s="165">
        <v>110</v>
      </c>
      <c r="C149" s="165"/>
      <c r="D149" s="47" t="s">
        <v>110</v>
      </c>
      <c r="E149" s="92"/>
      <c r="F149" s="49">
        <f>SUM(F150)</f>
        <v>80.72</v>
      </c>
      <c r="G149" s="49">
        <f t="shared" ref="G149:G151" si="14">SUM(G150)</f>
        <v>0</v>
      </c>
      <c r="H149" s="49">
        <f>SUM(H150)</f>
        <v>0</v>
      </c>
      <c r="I149" s="123" t="e">
        <f t="shared" si="10"/>
        <v>#DIV/0!</v>
      </c>
      <c r="J149" s="124">
        <f t="shared" si="12"/>
        <v>0</v>
      </c>
    </row>
    <row r="150" spans="1:10" s="26" customFormat="1" ht="13.8" x14ac:dyDescent="0.3">
      <c r="A150" s="148">
        <v>32</v>
      </c>
      <c r="B150" s="153">
        <v>110</v>
      </c>
      <c r="C150" s="153"/>
      <c r="D150" s="199" t="s">
        <v>121</v>
      </c>
      <c r="E150" s="163"/>
      <c r="F150" s="162">
        <f>SUM(F151)</f>
        <v>80.72</v>
      </c>
      <c r="G150" s="162">
        <f t="shared" si="14"/>
        <v>0</v>
      </c>
      <c r="H150" s="162">
        <f>SUM(H151)</f>
        <v>0</v>
      </c>
      <c r="I150" s="123" t="e">
        <f t="shared" si="10"/>
        <v>#DIV/0!</v>
      </c>
      <c r="J150" s="124">
        <f t="shared" si="12"/>
        <v>0</v>
      </c>
    </row>
    <row r="151" spans="1:10" s="26" customFormat="1" ht="13.8" x14ac:dyDescent="0.3">
      <c r="A151" s="148">
        <v>323</v>
      </c>
      <c r="B151" s="153">
        <v>110</v>
      </c>
      <c r="C151" s="153"/>
      <c r="D151" s="179" t="s">
        <v>225</v>
      </c>
      <c r="E151" s="163"/>
      <c r="F151" s="162">
        <f>SUM(F152)</f>
        <v>80.72</v>
      </c>
      <c r="G151" s="162">
        <f t="shared" si="14"/>
        <v>0</v>
      </c>
      <c r="H151" s="162">
        <f>SUM(H152)</f>
        <v>0</v>
      </c>
      <c r="I151" s="123" t="e">
        <f t="shared" si="10"/>
        <v>#DIV/0!</v>
      </c>
      <c r="J151" s="124">
        <f t="shared" si="12"/>
        <v>0</v>
      </c>
    </row>
    <row r="152" spans="1:10" s="26" customFormat="1" ht="13.8" x14ac:dyDescent="0.3">
      <c r="A152" s="150">
        <v>3235</v>
      </c>
      <c r="B152" s="155">
        <v>110</v>
      </c>
      <c r="C152" s="155"/>
      <c r="D152" s="178" t="s">
        <v>224</v>
      </c>
      <c r="E152" s="92"/>
      <c r="F152" s="164">
        <v>80.72</v>
      </c>
      <c r="G152" s="164">
        <v>0</v>
      </c>
      <c r="H152" s="164">
        <v>0</v>
      </c>
      <c r="I152" s="123" t="e">
        <f t="shared" si="10"/>
        <v>#DIV/0!</v>
      </c>
      <c r="J152" s="124">
        <f t="shared" si="12"/>
        <v>0</v>
      </c>
    </row>
    <row r="153" spans="1:10" s="26" customFormat="1" ht="24.75" customHeight="1" x14ac:dyDescent="0.3">
      <c r="A153" s="185">
        <v>67</v>
      </c>
      <c r="B153" s="186"/>
      <c r="C153" s="186" t="s">
        <v>245</v>
      </c>
      <c r="D153" s="276" t="s">
        <v>246</v>
      </c>
      <c r="E153" s="92"/>
      <c r="F153" s="49"/>
      <c r="G153" s="49"/>
      <c r="H153" s="49"/>
      <c r="I153" s="123"/>
      <c r="J153" s="124"/>
    </row>
    <row r="154" spans="1:10" s="26" customFormat="1" ht="13.8" x14ac:dyDescent="0.3">
      <c r="A154" s="166">
        <v>3</v>
      </c>
      <c r="B154" s="165">
        <v>110</v>
      </c>
      <c r="C154" s="165"/>
      <c r="D154" s="47" t="s">
        <v>110</v>
      </c>
      <c r="E154" s="92"/>
      <c r="F154" s="49">
        <f>SUM(F155)</f>
        <v>4132.2700000000004</v>
      </c>
      <c r="G154" s="49">
        <f>SUM(G155)</f>
        <v>0</v>
      </c>
      <c r="H154" s="49">
        <f>SUM(H155)</f>
        <v>0</v>
      </c>
      <c r="I154" s="123" t="e">
        <f t="shared" si="10"/>
        <v>#DIV/0!</v>
      </c>
      <c r="J154" s="124">
        <f t="shared" si="12"/>
        <v>0</v>
      </c>
    </row>
    <row r="155" spans="1:10" s="26" customFormat="1" ht="13.8" x14ac:dyDescent="0.3">
      <c r="A155" s="148">
        <v>32</v>
      </c>
      <c r="B155" s="153">
        <v>110</v>
      </c>
      <c r="C155" s="153"/>
      <c r="D155" s="199" t="s">
        <v>121</v>
      </c>
      <c r="E155" s="92"/>
      <c r="F155" s="162">
        <f>SUM(F157:F158)</f>
        <v>4132.2700000000004</v>
      </c>
      <c r="G155" s="162">
        <f>SUM(G156+G158)</f>
        <v>0</v>
      </c>
      <c r="H155" s="162">
        <f>SUM(H157:H158)</f>
        <v>0</v>
      </c>
      <c r="I155" s="123" t="e">
        <f t="shared" si="10"/>
        <v>#DIV/0!</v>
      </c>
      <c r="J155" s="124">
        <f t="shared" si="12"/>
        <v>0</v>
      </c>
    </row>
    <row r="156" spans="1:10" s="26" customFormat="1" ht="13.8" x14ac:dyDescent="0.3">
      <c r="A156" s="148">
        <v>323</v>
      </c>
      <c r="B156" s="153">
        <v>110</v>
      </c>
      <c r="C156" s="155"/>
      <c r="D156" s="179" t="s">
        <v>225</v>
      </c>
      <c r="E156" s="92"/>
      <c r="F156" s="162">
        <f>SUM(F157)</f>
        <v>1330</v>
      </c>
      <c r="G156" s="162">
        <f>SUM(G157)</f>
        <v>0</v>
      </c>
      <c r="H156" s="162">
        <f>SUM(H157)</f>
        <v>0</v>
      </c>
      <c r="I156" s="123" t="e">
        <f t="shared" si="10"/>
        <v>#DIV/0!</v>
      </c>
      <c r="J156" s="124">
        <f t="shared" si="12"/>
        <v>0</v>
      </c>
    </row>
    <row r="157" spans="1:10" s="26" customFormat="1" ht="13.8" x14ac:dyDescent="0.3">
      <c r="A157" s="150">
        <v>3235</v>
      </c>
      <c r="B157" s="155">
        <v>110</v>
      </c>
      <c r="C157" s="155"/>
      <c r="D157" s="277" t="s">
        <v>224</v>
      </c>
      <c r="E157" s="130"/>
      <c r="F157" s="278">
        <v>1330</v>
      </c>
      <c r="G157" s="278">
        <v>0</v>
      </c>
      <c r="H157" s="278">
        <v>0</v>
      </c>
      <c r="I157" s="123" t="e">
        <f t="shared" si="10"/>
        <v>#DIV/0!</v>
      </c>
      <c r="J157" s="124">
        <f t="shared" si="12"/>
        <v>0</v>
      </c>
    </row>
    <row r="158" spans="1:10" s="26" customFormat="1" ht="13.8" x14ac:dyDescent="0.3">
      <c r="A158" s="148">
        <v>329</v>
      </c>
      <c r="B158" s="153">
        <v>110</v>
      </c>
      <c r="C158" s="153"/>
      <c r="D158" s="30" t="s">
        <v>160</v>
      </c>
      <c r="E158" s="92"/>
      <c r="F158" s="162">
        <f>SUM(F159:F161)</f>
        <v>2802.27</v>
      </c>
      <c r="G158" s="162">
        <f>SUM(G159:G161)</f>
        <v>0</v>
      </c>
      <c r="H158" s="162">
        <f>SUM(H159:H161)</f>
        <v>0</v>
      </c>
      <c r="I158" s="123" t="e">
        <f t="shared" si="10"/>
        <v>#DIV/0!</v>
      </c>
      <c r="J158" s="124">
        <f t="shared" si="12"/>
        <v>0</v>
      </c>
    </row>
    <row r="159" spans="1:10" s="26" customFormat="1" ht="13.8" x14ac:dyDescent="0.3">
      <c r="A159" s="150">
        <v>3291</v>
      </c>
      <c r="B159" s="155">
        <v>110</v>
      </c>
      <c r="C159" s="155"/>
      <c r="D159" s="274" t="s">
        <v>247</v>
      </c>
      <c r="E159" s="92"/>
      <c r="F159" s="164">
        <v>785.31</v>
      </c>
      <c r="G159" s="164">
        <v>0</v>
      </c>
      <c r="H159" s="164">
        <v>0</v>
      </c>
      <c r="I159" s="123" t="e">
        <f t="shared" si="10"/>
        <v>#DIV/0!</v>
      </c>
      <c r="J159" s="124">
        <f t="shared" si="12"/>
        <v>0</v>
      </c>
    </row>
    <row r="160" spans="1:10" s="26" customFormat="1" ht="13.8" x14ac:dyDescent="0.3">
      <c r="A160" s="150">
        <v>3293</v>
      </c>
      <c r="B160" s="155">
        <v>110</v>
      </c>
      <c r="C160" s="155"/>
      <c r="D160" s="138" t="s">
        <v>139</v>
      </c>
      <c r="E160" s="92"/>
      <c r="F160" s="164">
        <v>1010.04</v>
      </c>
      <c r="G160" s="164">
        <v>0</v>
      </c>
      <c r="H160" s="164">
        <v>0</v>
      </c>
      <c r="I160" s="123" t="e">
        <f t="shared" si="10"/>
        <v>#DIV/0!</v>
      </c>
      <c r="J160" s="124">
        <f t="shared" si="12"/>
        <v>0</v>
      </c>
    </row>
    <row r="161" spans="1:10" s="26" customFormat="1" ht="13.8" x14ac:dyDescent="0.3">
      <c r="A161" s="150">
        <v>3299</v>
      </c>
      <c r="B161" s="155">
        <v>110</v>
      </c>
      <c r="C161" s="155"/>
      <c r="D161" s="145" t="s">
        <v>160</v>
      </c>
      <c r="E161" s="92"/>
      <c r="F161" s="164">
        <v>1006.92</v>
      </c>
      <c r="G161" s="164">
        <v>0</v>
      </c>
      <c r="H161" s="164">
        <v>0</v>
      </c>
      <c r="I161" s="123" t="e">
        <f t="shared" si="10"/>
        <v>#DIV/0!</v>
      </c>
      <c r="J161" s="124">
        <f t="shared" si="12"/>
        <v>0</v>
      </c>
    </row>
    <row r="162" spans="1:10" s="26" customFormat="1" ht="21.75" customHeight="1" x14ac:dyDescent="0.3">
      <c r="A162" s="188">
        <v>63</v>
      </c>
      <c r="B162" s="196"/>
      <c r="C162" s="190" t="s">
        <v>222</v>
      </c>
      <c r="D162" s="189" t="s">
        <v>176</v>
      </c>
      <c r="E162" s="281"/>
      <c r="F162" s="97"/>
      <c r="G162" s="97"/>
      <c r="H162" s="97"/>
      <c r="I162" s="282"/>
      <c r="J162" s="283"/>
    </row>
    <row r="163" spans="1:10" s="26" customFormat="1" ht="13.8" x14ac:dyDescent="0.3">
      <c r="A163" s="167">
        <v>3</v>
      </c>
      <c r="B163" s="173"/>
      <c r="C163" s="173"/>
      <c r="D163" s="47" t="s">
        <v>166</v>
      </c>
      <c r="E163" s="50"/>
      <c r="F163" s="48">
        <f>SUM(F164+F168)</f>
        <v>2043.0100000000002</v>
      </c>
      <c r="G163" s="48">
        <f>SUM(G164+G168)</f>
        <v>0</v>
      </c>
      <c r="H163" s="48">
        <f>SUM(H164+H168)</f>
        <v>0</v>
      </c>
      <c r="I163" s="123" t="e">
        <f t="shared" ref="I163:I200" si="15">H163/G163*100</f>
        <v>#DIV/0!</v>
      </c>
      <c r="J163" s="124">
        <f t="shared" si="12"/>
        <v>0</v>
      </c>
    </row>
    <row r="164" spans="1:10" s="26" customFormat="1" ht="13.8" x14ac:dyDescent="0.3">
      <c r="A164" s="149">
        <v>322</v>
      </c>
      <c r="B164" s="158"/>
      <c r="C164" s="158"/>
      <c r="D164" s="137" t="s">
        <v>121</v>
      </c>
      <c r="E164" s="17"/>
      <c r="F164" s="54">
        <f>SUM(F165:F166)</f>
        <v>777.5</v>
      </c>
      <c r="G164" s="14">
        <f>SUM(G165:G166)</f>
        <v>0</v>
      </c>
      <c r="H164" s="54">
        <f>SUM(H165:H166)</f>
        <v>0</v>
      </c>
      <c r="I164" s="123" t="e">
        <f t="shared" si="15"/>
        <v>#DIV/0!</v>
      </c>
      <c r="J164" s="124">
        <f t="shared" si="12"/>
        <v>0</v>
      </c>
    </row>
    <row r="165" spans="1:10" s="26" customFormat="1" ht="14.4" x14ac:dyDescent="0.3">
      <c r="A165" s="151">
        <v>3222</v>
      </c>
      <c r="B165" s="195">
        <v>56</v>
      </c>
      <c r="C165" s="195"/>
      <c r="D165" s="138" t="s">
        <v>177</v>
      </c>
      <c r="E165" s="17"/>
      <c r="F165" s="111">
        <v>777.5</v>
      </c>
      <c r="G165" s="16">
        <v>0</v>
      </c>
      <c r="H165" s="111">
        <v>0</v>
      </c>
      <c r="I165" s="123" t="e">
        <f t="shared" si="15"/>
        <v>#DIV/0!</v>
      </c>
      <c r="J165" s="124">
        <f t="shared" si="12"/>
        <v>0</v>
      </c>
    </row>
    <row r="166" spans="1:10" s="26" customFormat="1" ht="18" customHeight="1" x14ac:dyDescent="0.3">
      <c r="A166" s="151">
        <v>3222</v>
      </c>
      <c r="B166" s="195">
        <v>50</v>
      </c>
      <c r="C166" s="195"/>
      <c r="D166" s="138" t="s">
        <v>177</v>
      </c>
      <c r="E166" s="17"/>
      <c r="F166" s="111">
        <v>0</v>
      </c>
      <c r="G166" s="16">
        <v>0</v>
      </c>
      <c r="H166" s="111">
        <v>0</v>
      </c>
      <c r="I166" s="123" t="e">
        <f t="shared" si="15"/>
        <v>#DIV/0!</v>
      </c>
      <c r="J166" s="124" t="e">
        <f t="shared" si="12"/>
        <v>#DIV/0!</v>
      </c>
    </row>
    <row r="167" spans="1:10" s="26" customFormat="1" ht="19.5" customHeight="1" x14ac:dyDescent="0.3">
      <c r="A167" s="188">
        <v>67</v>
      </c>
      <c r="B167" s="196"/>
      <c r="C167" s="190" t="s">
        <v>222</v>
      </c>
      <c r="D167" s="187" t="s">
        <v>176</v>
      </c>
      <c r="E167" s="50"/>
      <c r="F167" s="57"/>
      <c r="G167" s="57"/>
      <c r="H167" s="57"/>
      <c r="I167" s="123"/>
      <c r="J167" s="124"/>
    </row>
    <row r="168" spans="1:10" s="26" customFormat="1" ht="14.4" x14ac:dyDescent="0.3">
      <c r="A168" s="149">
        <v>322</v>
      </c>
      <c r="B168" s="195"/>
      <c r="C168" s="195"/>
      <c r="D168" s="137" t="s">
        <v>121</v>
      </c>
      <c r="E168" s="17"/>
      <c r="F168" s="54">
        <f>SUM(F169:F170)</f>
        <v>1265.5100000000002</v>
      </c>
      <c r="G168" s="14">
        <f>SUM(G169:G170)</f>
        <v>0</v>
      </c>
      <c r="H168" s="54">
        <f>SUM(H169:H170)</f>
        <v>0</v>
      </c>
      <c r="I168" s="123" t="e">
        <f t="shared" si="15"/>
        <v>#DIV/0!</v>
      </c>
      <c r="J168" s="124">
        <f t="shared" si="12"/>
        <v>0</v>
      </c>
    </row>
    <row r="169" spans="1:10" s="26" customFormat="1" ht="14.4" x14ac:dyDescent="0.3">
      <c r="A169" s="151">
        <v>3222</v>
      </c>
      <c r="B169" s="195">
        <v>19</v>
      </c>
      <c r="C169" s="195"/>
      <c r="D169" s="138" t="s">
        <v>177</v>
      </c>
      <c r="E169" s="17"/>
      <c r="F169" s="111">
        <v>1069.1500000000001</v>
      </c>
      <c r="G169" s="16">
        <v>0</v>
      </c>
      <c r="H169" s="111">
        <v>0</v>
      </c>
      <c r="I169" s="123" t="e">
        <f t="shared" si="15"/>
        <v>#DIV/0!</v>
      </c>
      <c r="J169" s="124">
        <f t="shared" si="12"/>
        <v>0</v>
      </c>
    </row>
    <row r="170" spans="1:10" s="26" customFormat="1" ht="14.4" x14ac:dyDescent="0.3">
      <c r="A170" s="151">
        <v>3222</v>
      </c>
      <c r="B170" s="195">
        <v>121</v>
      </c>
      <c r="C170" s="195"/>
      <c r="D170" s="138" t="s">
        <v>177</v>
      </c>
      <c r="E170" s="17"/>
      <c r="F170" s="111">
        <v>196.36</v>
      </c>
      <c r="G170" s="16">
        <v>0</v>
      </c>
      <c r="H170" s="111">
        <v>0</v>
      </c>
      <c r="I170" s="123" t="e">
        <f t="shared" si="15"/>
        <v>#DIV/0!</v>
      </c>
      <c r="J170" s="124">
        <f t="shared" si="12"/>
        <v>0</v>
      </c>
    </row>
    <row r="171" spans="1:10" s="102" customFormat="1" ht="30" customHeight="1" x14ac:dyDescent="0.3">
      <c r="A171" s="193">
        <v>67</v>
      </c>
      <c r="B171" s="194">
        <v>11</v>
      </c>
      <c r="C171" s="186" t="s">
        <v>262</v>
      </c>
      <c r="D171" s="191" t="s">
        <v>263</v>
      </c>
      <c r="E171" s="181"/>
      <c r="F171" s="182"/>
      <c r="G171" s="182"/>
      <c r="H171" s="182"/>
      <c r="I171" s="123"/>
      <c r="J171" s="124"/>
    </row>
    <row r="172" spans="1:10" s="11" customFormat="1" ht="27" x14ac:dyDescent="0.3">
      <c r="A172" s="167">
        <v>4</v>
      </c>
      <c r="B172" s="168">
        <v>11</v>
      </c>
      <c r="C172" s="168"/>
      <c r="D172" s="47" t="s">
        <v>266</v>
      </c>
      <c r="E172" s="47"/>
      <c r="F172" s="48">
        <f>SUM(F173)</f>
        <v>0</v>
      </c>
      <c r="G172" s="48">
        <f>SUM(G173)</f>
        <v>2500</v>
      </c>
      <c r="H172" s="48">
        <f>SUM(H173)</f>
        <v>2500</v>
      </c>
      <c r="I172" s="123">
        <f t="shared" si="15"/>
        <v>100</v>
      </c>
      <c r="J172" s="124" t="e">
        <f t="shared" si="12"/>
        <v>#DIV/0!</v>
      </c>
    </row>
    <row r="173" spans="1:10" s="11" customFormat="1" ht="29.25" customHeight="1" x14ac:dyDescent="0.3">
      <c r="A173" s="149">
        <v>42</v>
      </c>
      <c r="B173" s="157">
        <v>11</v>
      </c>
      <c r="C173" s="157"/>
      <c r="D173" s="53" t="s">
        <v>265</v>
      </c>
      <c r="E173" s="81"/>
      <c r="F173" s="54">
        <f>SUM(F174+F176)</f>
        <v>0</v>
      </c>
      <c r="G173" s="54">
        <f>SUM(G174+G176)</f>
        <v>2500</v>
      </c>
      <c r="H173" s="54">
        <f>SUM(H174+H176)</f>
        <v>2500</v>
      </c>
      <c r="I173" s="123">
        <f t="shared" si="15"/>
        <v>100</v>
      </c>
      <c r="J173" s="124" t="e">
        <f t="shared" si="12"/>
        <v>#DIV/0!</v>
      </c>
    </row>
    <row r="174" spans="1:10" s="11" customFormat="1" ht="13.8" x14ac:dyDescent="0.3">
      <c r="A174" s="149">
        <v>426</v>
      </c>
      <c r="B174" s="157">
        <v>11</v>
      </c>
      <c r="C174" s="157"/>
      <c r="D174" s="137" t="s">
        <v>267</v>
      </c>
      <c r="E174" s="17"/>
      <c r="F174" s="54">
        <f>SUM(F175)</f>
        <v>0</v>
      </c>
      <c r="G174" s="54">
        <f>SUM(G175)</f>
        <v>2500</v>
      </c>
      <c r="H174" s="54">
        <f>SUM(H175)</f>
        <v>2500</v>
      </c>
      <c r="I174" s="123">
        <f t="shared" si="15"/>
        <v>100</v>
      </c>
      <c r="J174" s="124" t="e">
        <f t="shared" si="12"/>
        <v>#DIV/0!</v>
      </c>
    </row>
    <row r="175" spans="1:10" s="11" customFormat="1" ht="13.8" x14ac:dyDescent="0.3">
      <c r="A175" s="151">
        <v>4264</v>
      </c>
      <c r="B175" s="158">
        <v>11</v>
      </c>
      <c r="C175" s="158"/>
      <c r="D175" s="138" t="s">
        <v>264</v>
      </c>
      <c r="E175" s="17"/>
      <c r="F175" s="16">
        <v>0</v>
      </c>
      <c r="G175" s="16">
        <v>2500</v>
      </c>
      <c r="H175" s="16">
        <v>2500</v>
      </c>
      <c r="I175" s="123">
        <f t="shared" si="15"/>
        <v>100</v>
      </c>
      <c r="J175" s="124" t="e">
        <f t="shared" si="12"/>
        <v>#DIV/0!</v>
      </c>
    </row>
    <row r="176" spans="1:10" s="11" customFormat="1" ht="13.8" x14ac:dyDescent="0.3">
      <c r="A176" s="149"/>
      <c r="B176" s="157"/>
      <c r="C176" s="157"/>
      <c r="D176" s="137"/>
      <c r="E176" s="17"/>
      <c r="F176" s="14"/>
      <c r="G176" s="14"/>
      <c r="H176" s="14"/>
      <c r="I176" s="123" t="e">
        <f t="shared" si="15"/>
        <v>#DIV/0!</v>
      </c>
      <c r="J176" s="124" t="e">
        <f t="shared" si="12"/>
        <v>#DIV/0!</v>
      </c>
    </row>
    <row r="177" spans="1:10" s="11" customFormat="1" ht="13.8" x14ac:dyDescent="0.3">
      <c r="A177" s="151"/>
      <c r="B177" s="158"/>
      <c r="C177" s="158"/>
      <c r="D177" s="138"/>
      <c r="E177" s="17"/>
      <c r="F177" s="16"/>
      <c r="G177" s="16"/>
      <c r="H177" s="16"/>
      <c r="I177" s="123" t="e">
        <f t="shared" si="15"/>
        <v>#DIV/0!</v>
      </c>
      <c r="J177" s="124" t="e">
        <f t="shared" si="12"/>
        <v>#DIV/0!</v>
      </c>
    </row>
    <row r="178" spans="1:10" s="11" customFormat="1" ht="29.25" customHeight="1" x14ac:dyDescent="0.3">
      <c r="A178" s="193">
        <v>67</v>
      </c>
      <c r="B178" s="194">
        <v>11</v>
      </c>
      <c r="C178" s="186" t="s">
        <v>226</v>
      </c>
      <c r="D178" s="191" t="s">
        <v>189</v>
      </c>
      <c r="E178" s="181"/>
      <c r="F178" s="182"/>
      <c r="G178" s="182"/>
      <c r="H178" s="182"/>
      <c r="I178" s="123"/>
      <c r="J178" s="124"/>
    </row>
    <row r="179" spans="1:10" s="11" customFormat="1" ht="18" customHeight="1" x14ac:dyDescent="0.3">
      <c r="A179" s="167">
        <v>3</v>
      </c>
      <c r="B179" s="168">
        <v>11</v>
      </c>
      <c r="C179" s="168"/>
      <c r="D179" s="47" t="s">
        <v>110</v>
      </c>
      <c r="E179" s="47"/>
      <c r="F179" s="48">
        <f>SUM(F180+F186)</f>
        <v>2601.3000000000002</v>
      </c>
      <c r="G179" s="48">
        <f>SUM(G180+G186)</f>
        <v>16843.53</v>
      </c>
      <c r="H179" s="48">
        <f>SUM(H180+H186)</f>
        <v>13547.619999999999</v>
      </c>
      <c r="I179" s="123">
        <f t="shared" si="15"/>
        <v>80.432189689453466</v>
      </c>
      <c r="J179" s="124">
        <f t="shared" si="12"/>
        <v>520.8019067389381</v>
      </c>
    </row>
    <row r="180" spans="1:10" s="11" customFormat="1" ht="13.5" customHeight="1" x14ac:dyDescent="0.3">
      <c r="A180" s="149">
        <v>31</v>
      </c>
      <c r="B180" s="157">
        <v>11</v>
      </c>
      <c r="C180" s="157"/>
      <c r="D180" s="53" t="s">
        <v>211</v>
      </c>
      <c r="E180" s="81"/>
      <c r="F180" s="54">
        <f>SUM(F181+F184)</f>
        <v>2109.15</v>
      </c>
      <c r="G180" s="54">
        <f>SUM(G181+G184)</f>
        <v>16229.849999999999</v>
      </c>
      <c r="H180" s="54">
        <f>SUM(H181+H184)</f>
        <v>13021.289999999999</v>
      </c>
      <c r="I180" s="123">
        <f t="shared" si="15"/>
        <v>80.230501206110958</v>
      </c>
      <c r="J180" s="124">
        <f t="shared" si="12"/>
        <v>617.37145295498181</v>
      </c>
    </row>
    <row r="181" spans="1:10" s="11" customFormat="1" ht="13.5" customHeight="1" x14ac:dyDescent="0.3">
      <c r="A181" s="149">
        <v>311</v>
      </c>
      <c r="B181" s="157">
        <v>11</v>
      </c>
      <c r="C181" s="157"/>
      <c r="D181" s="137" t="s">
        <v>155</v>
      </c>
      <c r="E181" s="17"/>
      <c r="F181" s="54">
        <f>SUM(F182:F183)</f>
        <v>1838.75</v>
      </c>
      <c r="G181" s="54">
        <f>SUM(G182:G183)</f>
        <v>14105.39</v>
      </c>
      <c r="H181" s="54">
        <f>SUM(H182:H183)</f>
        <v>11205.39</v>
      </c>
      <c r="I181" s="123">
        <f t="shared" si="15"/>
        <v>79.440483389682953</v>
      </c>
      <c r="J181" s="124">
        <f t="shared" si="12"/>
        <v>609.40258327668244</v>
      </c>
    </row>
    <row r="182" spans="1:10" s="11" customFormat="1" ht="13.5" customHeight="1" x14ac:dyDescent="0.3">
      <c r="A182" s="151">
        <v>3111</v>
      </c>
      <c r="B182" s="158">
        <v>11</v>
      </c>
      <c r="C182" s="158"/>
      <c r="D182" s="138" t="s">
        <v>111</v>
      </c>
      <c r="E182" s="17"/>
      <c r="F182" s="16">
        <v>1638.75</v>
      </c>
      <c r="G182" s="16">
        <v>12875.39</v>
      </c>
      <c r="H182" s="16">
        <v>11005.39</v>
      </c>
      <c r="I182" s="123">
        <f t="shared" si="15"/>
        <v>85.476168100539084</v>
      </c>
      <c r="J182" s="124">
        <f t="shared" si="12"/>
        <v>671.57223493516392</v>
      </c>
    </row>
    <row r="183" spans="1:10" s="11" customFormat="1" ht="13.5" customHeight="1" x14ac:dyDescent="0.3">
      <c r="A183" s="151">
        <v>3121</v>
      </c>
      <c r="B183" s="158">
        <v>11</v>
      </c>
      <c r="C183" s="158"/>
      <c r="D183" s="138" t="s">
        <v>197</v>
      </c>
      <c r="E183" s="17"/>
      <c r="F183" s="16">
        <v>200</v>
      </c>
      <c r="G183" s="16">
        <v>1230</v>
      </c>
      <c r="H183" s="16">
        <v>200</v>
      </c>
      <c r="I183" s="123">
        <f t="shared" si="15"/>
        <v>16.260162601626014</v>
      </c>
      <c r="J183" s="124">
        <f t="shared" si="12"/>
        <v>100</v>
      </c>
    </row>
    <row r="184" spans="1:10" s="11" customFormat="1" ht="13.5" customHeight="1" x14ac:dyDescent="0.3">
      <c r="A184" s="149">
        <v>313</v>
      </c>
      <c r="B184" s="157">
        <v>11</v>
      </c>
      <c r="C184" s="157"/>
      <c r="D184" s="137" t="s">
        <v>113</v>
      </c>
      <c r="E184" s="17"/>
      <c r="F184" s="14">
        <f>SUM(F185)</f>
        <v>270.39999999999998</v>
      </c>
      <c r="G184" s="14">
        <f>SUM(G185)</f>
        <v>2124.46</v>
      </c>
      <c r="H184" s="14">
        <f>SUM(H185)</f>
        <v>1815.9</v>
      </c>
      <c r="I184" s="123">
        <f t="shared" si="15"/>
        <v>85.475838566035605</v>
      </c>
      <c r="J184" s="124">
        <f t="shared" si="12"/>
        <v>671.56065088757407</v>
      </c>
    </row>
    <row r="185" spans="1:10" s="11" customFormat="1" ht="13.5" customHeight="1" x14ac:dyDescent="0.3">
      <c r="A185" s="151">
        <v>3132</v>
      </c>
      <c r="B185" s="158">
        <v>11</v>
      </c>
      <c r="C185" s="158"/>
      <c r="D185" s="138" t="s">
        <v>114</v>
      </c>
      <c r="E185" s="17"/>
      <c r="F185" s="16">
        <v>270.39999999999998</v>
      </c>
      <c r="G185" s="16">
        <v>2124.46</v>
      </c>
      <c r="H185" s="16">
        <v>1815.9</v>
      </c>
      <c r="I185" s="123">
        <f t="shared" si="15"/>
        <v>85.475838566035605</v>
      </c>
      <c r="J185" s="124">
        <f t="shared" si="12"/>
        <v>671.56065088757407</v>
      </c>
    </row>
    <row r="186" spans="1:10" s="11" customFormat="1" ht="13.5" customHeight="1" x14ac:dyDescent="0.3">
      <c r="A186" s="148">
        <v>32</v>
      </c>
      <c r="B186" s="153">
        <v>11</v>
      </c>
      <c r="C186" s="153"/>
      <c r="D186" s="137" t="s">
        <v>121</v>
      </c>
      <c r="E186" s="183"/>
      <c r="F186" s="184">
        <f t="shared" ref="F186:H187" si="16">SUM(F187)</f>
        <v>492.15</v>
      </c>
      <c r="G186" s="184">
        <f t="shared" si="16"/>
        <v>613.67999999999995</v>
      </c>
      <c r="H186" s="184">
        <f t="shared" si="16"/>
        <v>526.33000000000004</v>
      </c>
      <c r="I186" s="123">
        <f t="shared" si="15"/>
        <v>85.766197366705782</v>
      </c>
      <c r="J186" s="124">
        <f t="shared" si="12"/>
        <v>106.94503708219041</v>
      </c>
    </row>
    <row r="187" spans="1:10" s="11" customFormat="1" ht="13.5" customHeight="1" x14ac:dyDescent="0.3">
      <c r="A187" s="149">
        <v>321</v>
      </c>
      <c r="B187" s="157">
        <v>11</v>
      </c>
      <c r="C187" s="157"/>
      <c r="D187" s="137" t="s">
        <v>163</v>
      </c>
      <c r="E187" s="183"/>
      <c r="F187" s="184">
        <f t="shared" si="16"/>
        <v>492.15</v>
      </c>
      <c r="G187" s="184">
        <f t="shared" si="16"/>
        <v>613.67999999999995</v>
      </c>
      <c r="H187" s="184">
        <f t="shared" si="16"/>
        <v>526.33000000000004</v>
      </c>
      <c r="I187" s="123">
        <f t="shared" si="15"/>
        <v>85.766197366705782</v>
      </c>
      <c r="J187" s="124">
        <f t="shared" si="12"/>
        <v>106.94503708219041</v>
      </c>
    </row>
    <row r="188" spans="1:10" s="11" customFormat="1" ht="13.5" customHeight="1" x14ac:dyDescent="0.3">
      <c r="A188" s="151">
        <v>3212</v>
      </c>
      <c r="B188" s="158">
        <v>11</v>
      </c>
      <c r="C188" s="158"/>
      <c r="D188" s="138" t="s">
        <v>163</v>
      </c>
      <c r="E188" s="183"/>
      <c r="F188" s="134">
        <v>492.15</v>
      </c>
      <c r="G188" s="134">
        <v>613.67999999999995</v>
      </c>
      <c r="H188" s="134">
        <v>526.33000000000004</v>
      </c>
      <c r="I188" s="123">
        <f t="shared" si="15"/>
        <v>85.766197366705782</v>
      </c>
      <c r="J188" s="124">
        <f t="shared" si="12"/>
        <v>106.94503708219041</v>
      </c>
    </row>
    <row r="189" spans="1:10" s="11" customFormat="1" ht="25.5" customHeight="1" x14ac:dyDescent="0.3">
      <c r="A189" s="193">
        <v>67</v>
      </c>
      <c r="B189" s="194">
        <v>121</v>
      </c>
      <c r="C189" s="186" t="s">
        <v>226</v>
      </c>
      <c r="D189" s="191" t="s">
        <v>189</v>
      </c>
      <c r="E189" s="181"/>
      <c r="F189" s="182"/>
      <c r="G189" s="182"/>
      <c r="H189" s="182"/>
      <c r="I189" s="123"/>
      <c r="J189" s="124"/>
    </row>
    <row r="190" spans="1:10" s="11" customFormat="1" ht="18" customHeight="1" x14ac:dyDescent="0.3">
      <c r="A190" s="167">
        <v>3</v>
      </c>
      <c r="B190" s="168">
        <v>121</v>
      </c>
      <c r="C190" s="168"/>
      <c r="D190" s="47" t="s">
        <v>110</v>
      </c>
      <c r="E190" s="47"/>
      <c r="F190" s="48">
        <f>SUM(F191)</f>
        <v>9377.5500000000011</v>
      </c>
      <c r="G190" s="48">
        <f>SUM(G191)</f>
        <v>0</v>
      </c>
      <c r="H190" s="48">
        <f>SUM(H191)</f>
        <v>0</v>
      </c>
      <c r="I190" s="123" t="e">
        <f t="shared" si="15"/>
        <v>#DIV/0!</v>
      </c>
      <c r="J190" s="124">
        <f t="shared" si="12"/>
        <v>0</v>
      </c>
    </row>
    <row r="191" spans="1:10" s="11" customFormat="1" ht="13.5" customHeight="1" x14ac:dyDescent="0.3">
      <c r="A191" s="149">
        <v>31</v>
      </c>
      <c r="B191" s="157">
        <v>121</v>
      </c>
      <c r="C191" s="157"/>
      <c r="D191" s="53" t="s">
        <v>211</v>
      </c>
      <c r="E191" s="21"/>
      <c r="F191" s="253">
        <f>SUM(F192+F194)</f>
        <v>9377.5500000000011</v>
      </c>
      <c r="G191" s="253">
        <f>SUM(G192+G194)</f>
        <v>0</v>
      </c>
      <c r="H191" s="253">
        <f>SUM(H192+H194)</f>
        <v>0</v>
      </c>
      <c r="I191" s="123" t="e">
        <f t="shared" si="15"/>
        <v>#DIV/0!</v>
      </c>
      <c r="J191" s="124">
        <f t="shared" si="12"/>
        <v>0</v>
      </c>
    </row>
    <row r="192" spans="1:10" s="11" customFormat="1" ht="13.5" customHeight="1" x14ac:dyDescent="0.3">
      <c r="A192" s="149">
        <v>311</v>
      </c>
      <c r="B192" s="157">
        <v>121</v>
      </c>
      <c r="C192" s="157"/>
      <c r="D192" s="137" t="s">
        <v>155</v>
      </c>
      <c r="E192" s="251"/>
      <c r="F192" s="254">
        <f>SUM(F193)</f>
        <v>8049.39</v>
      </c>
      <c r="G192" s="254">
        <f>SUM(G193)</f>
        <v>0</v>
      </c>
      <c r="H192" s="254">
        <f>SUM(H193)</f>
        <v>0</v>
      </c>
      <c r="I192" s="123" t="e">
        <f t="shared" si="15"/>
        <v>#DIV/0!</v>
      </c>
      <c r="J192" s="124">
        <f t="shared" si="12"/>
        <v>0</v>
      </c>
    </row>
    <row r="193" spans="1:10" s="11" customFormat="1" ht="13.5" customHeight="1" x14ac:dyDescent="0.3">
      <c r="A193" s="151">
        <v>3111</v>
      </c>
      <c r="B193" s="158">
        <v>121</v>
      </c>
      <c r="C193" s="158"/>
      <c r="D193" s="138" t="s">
        <v>111</v>
      </c>
      <c r="E193" s="93"/>
      <c r="F193" s="94">
        <v>8049.39</v>
      </c>
      <c r="G193" s="94">
        <v>0</v>
      </c>
      <c r="H193" s="94">
        <v>0</v>
      </c>
      <c r="I193" s="123" t="e">
        <f t="shared" si="15"/>
        <v>#DIV/0!</v>
      </c>
      <c r="J193" s="124">
        <f t="shared" si="12"/>
        <v>0</v>
      </c>
    </row>
    <row r="194" spans="1:10" s="11" customFormat="1" ht="13.5" customHeight="1" x14ac:dyDescent="0.3">
      <c r="A194" s="149">
        <v>313</v>
      </c>
      <c r="B194" s="157">
        <v>121</v>
      </c>
      <c r="C194" s="157"/>
      <c r="D194" s="137" t="s">
        <v>113</v>
      </c>
      <c r="E194" s="93"/>
      <c r="F194" s="20">
        <f>SUM(F195)</f>
        <v>1328.16</v>
      </c>
      <c r="G194" s="20">
        <f>SUM(G195)</f>
        <v>0</v>
      </c>
      <c r="H194" s="20">
        <f>SUM(H195)</f>
        <v>0</v>
      </c>
      <c r="I194" s="123" t="e">
        <f t="shared" si="15"/>
        <v>#DIV/0!</v>
      </c>
      <c r="J194" s="124">
        <f t="shared" si="12"/>
        <v>0</v>
      </c>
    </row>
    <row r="195" spans="1:10" s="11" customFormat="1" ht="13.5" customHeight="1" x14ac:dyDescent="0.3">
      <c r="A195" s="151">
        <v>3132</v>
      </c>
      <c r="B195" s="158">
        <v>121</v>
      </c>
      <c r="C195" s="158"/>
      <c r="D195" s="138" t="s">
        <v>114</v>
      </c>
      <c r="E195" s="93"/>
      <c r="F195" s="94">
        <v>1328.16</v>
      </c>
      <c r="G195" s="94">
        <v>0</v>
      </c>
      <c r="H195" s="94">
        <v>0</v>
      </c>
      <c r="I195" s="123" t="e">
        <f t="shared" si="15"/>
        <v>#DIV/0!</v>
      </c>
      <c r="J195" s="124">
        <f t="shared" si="12"/>
        <v>0</v>
      </c>
    </row>
    <row r="196" spans="1:10" s="26" customFormat="1" ht="25.5" customHeight="1" x14ac:dyDescent="0.3">
      <c r="A196" s="185">
        <v>67</v>
      </c>
      <c r="B196" s="186">
        <v>11</v>
      </c>
      <c r="C196" s="186" t="s">
        <v>227</v>
      </c>
      <c r="D196" s="191" t="s">
        <v>167</v>
      </c>
      <c r="E196" s="92"/>
      <c r="F196" s="49"/>
      <c r="G196" s="49"/>
      <c r="H196" s="49"/>
      <c r="I196" s="123"/>
      <c r="J196" s="124"/>
    </row>
    <row r="197" spans="1:10" s="26" customFormat="1" ht="15" customHeight="1" x14ac:dyDescent="0.3">
      <c r="A197" s="166">
        <v>3</v>
      </c>
      <c r="B197" s="165">
        <v>11</v>
      </c>
      <c r="C197" s="165"/>
      <c r="D197" s="47" t="s">
        <v>110</v>
      </c>
      <c r="E197" s="86"/>
      <c r="F197" s="49">
        <f>SUM(F198)</f>
        <v>1302.5900000000001</v>
      </c>
      <c r="G197" s="49">
        <f>SUM(G198)</f>
        <v>1500</v>
      </c>
      <c r="H197" s="49">
        <f>SUM(H198)</f>
        <v>1498.79</v>
      </c>
      <c r="I197" s="123">
        <f t="shared" si="15"/>
        <v>99.919333333333327</v>
      </c>
      <c r="J197" s="124">
        <f t="shared" si="12"/>
        <v>115.06229895822935</v>
      </c>
    </row>
    <row r="198" spans="1:10" s="26" customFormat="1" ht="15" customHeight="1" x14ac:dyDescent="0.3">
      <c r="A198" s="148">
        <v>32</v>
      </c>
      <c r="B198" s="153">
        <v>11</v>
      </c>
      <c r="C198" s="153"/>
      <c r="D198" s="137" t="s">
        <v>121</v>
      </c>
      <c r="E198" s="86"/>
      <c r="F198" s="162">
        <f>SUM(F199+F202+F204)</f>
        <v>1302.5900000000001</v>
      </c>
      <c r="G198" s="162">
        <f>SUM(G199+G202+G204)</f>
        <v>1500</v>
      </c>
      <c r="H198" s="162">
        <f>SUM(H199+H202+H204)</f>
        <v>1498.79</v>
      </c>
      <c r="I198" s="123">
        <f t="shared" si="15"/>
        <v>99.919333333333327</v>
      </c>
      <c r="J198" s="124">
        <f t="shared" si="12"/>
        <v>115.06229895822935</v>
      </c>
    </row>
    <row r="199" spans="1:10" s="26" customFormat="1" ht="13.5" customHeight="1" x14ac:dyDescent="0.3">
      <c r="A199" s="148">
        <v>322</v>
      </c>
      <c r="B199" s="153">
        <v>11</v>
      </c>
      <c r="C199" s="153"/>
      <c r="D199" s="137" t="s">
        <v>144</v>
      </c>
      <c r="E199" s="86"/>
      <c r="F199" s="44">
        <f>SUM(F200:F201)</f>
        <v>610.43000000000006</v>
      </c>
      <c r="G199" s="44">
        <f>SUM(G200:G201)</f>
        <v>1117.08</v>
      </c>
      <c r="H199" s="44">
        <f>SUM(H200:H201)</f>
        <v>1117.08</v>
      </c>
      <c r="I199" s="123">
        <f t="shared" si="15"/>
        <v>100</v>
      </c>
      <c r="J199" s="124">
        <f t="shared" si="12"/>
        <v>182.99886964926358</v>
      </c>
    </row>
    <row r="200" spans="1:10" s="26" customFormat="1" ht="13.5" customHeight="1" x14ac:dyDescent="0.3">
      <c r="A200" s="216">
        <v>3211</v>
      </c>
      <c r="B200" s="153">
        <v>11</v>
      </c>
      <c r="C200" s="153"/>
      <c r="D200" s="217" t="s">
        <v>117</v>
      </c>
      <c r="E200" s="86"/>
      <c r="F200" s="87">
        <v>310.43</v>
      </c>
      <c r="G200" s="87">
        <v>90</v>
      </c>
      <c r="H200" s="87">
        <v>90</v>
      </c>
      <c r="I200" s="123">
        <f t="shared" si="15"/>
        <v>100</v>
      </c>
      <c r="J200" s="124">
        <f t="shared" si="12"/>
        <v>28.992043294784654</v>
      </c>
    </row>
    <row r="201" spans="1:10" s="26" customFormat="1" ht="13.5" customHeight="1" x14ac:dyDescent="0.3">
      <c r="A201" s="150">
        <v>3221</v>
      </c>
      <c r="B201" s="155">
        <v>11</v>
      </c>
      <c r="C201" s="155"/>
      <c r="D201" s="178" t="s">
        <v>122</v>
      </c>
      <c r="E201" s="86"/>
      <c r="F201" s="87">
        <v>300</v>
      </c>
      <c r="G201" s="87">
        <v>1027.08</v>
      </c>
      <c r="H201" s="87">
        <v>1027.08</v>
      </c>
      <c r="I201" s="123">
        <f t="shared" ref="I201:I240" si="17">H201/G201*100</f>
        <v>100</v>
      </c>
      <c r="J201" s="124">
        <f t="shared" ref="J201:J240" si="18">H201/F201*100</f>
        <v>342.36</v>
      </c>
    </row>
    <row r="202" spans="1:10" s="26" customFormat="1" ht="13.5" customHeight="1" x14ac:dyDescent="0.3">
      <c r="A202" s="148">
        <v>323</v>
      </c>
      <c r="B202" s="153">
        <v>11</v>
      </c>
      <c r="C202" s="153"/>
      <c r="D202" s="179" t="s">
        <v>137</v>
      </c>
      <c r="E202" s="86"/>
      <c r="F202" s="44">
        <f>SUM(F203)</f>
        <v>300</v>
      </c>
      <c r="G202" s="44">
        <f>SUM(G203)</f>
        <v>25</v>
      </c>
      <c r="H202" s="44">
        <f>SUM(H203)</f>
        <v>25</v>
      </c>
      <c r="I202" s="123">
        <f t="shared" si="17"/>
        <v>100</v>
      </c>
      <c r="J202" s="124">
        <f t="shared" si="18"/>
        <v>8.3333333333333321</v>
      </c>
    </row>
    <row r="203" spans="1:10" s="26" customFormat="1" ht="13.5" customHeight="1" x14ac:dyDescent="0.3">
      <c r="A203" s="150">
        <v>3239</v>
      </c>
      <c r="B203" s="155">
        <v>11</v>
      </c>
      <c r="C203" s="155"/>
      <c r="D203" s="178" t="s">
        <v>137</v>
      </c>
      <c r="E203" s="86"/>
      <c r="F203" s="87">
        <v>300</v>
      </c>
      <c r="G203" s="87">
        <v>25</v>
      </c>
      <c r="H203" s="87">
        <v>25</v>
      </c>
      <c r="I203" s="123">
        <f t="shared" si="17"/>
        <v>100</v>
      </c>
      <c r="J203" s="124">
        <f t="shared" si="18"/>
        <v>8.3333333333333321</v>
      </c>
    </row>
    <row r="204" spans="1:10" s="26" customFormat="1" ht="13.5" customHeight="1" x14ac:dyDescent="0.3">
      <c r="A204" s="148">
        <v>329</v>
      </c>
      <c r="B204" s="153">
        <v>11</v>
      </c>
      <c r="C204" s="153"/>
      <c r="D204" s="179" t="s">
        <v>164</v>
      </c>
      <c r="E204" s="86"/>
      <c r="F204" s="44">
        <f>SUM(F205)</f>
        <v>392.16</v>
      </c>
      <c r="G204" s="44">
        <f>SUM(G205)</f>
        <v>357.92</v>
      </c>
      <c r="H204" s="44">
        <f>SUM(H205)</f>
        <v>356.71</v>
      </c>
      <c r="I204" s="123">
        <f t="shared" si="17"/>
        <v>99.661935628073309</v>
      </c>
      <c r="J204" s="124">
        <f t="shared" si="18"/>
        <v>90.960322317421443</v>
      </c>
    </row>
    <row r="205" spans="1:10" s="26" customFormat="1" ht="13.5" customHeight="1" x14ac:dyDescent="0.3">
      <c r="A205" s="150">
        <v>3299</v>
      </c>
      <c r="B205" s="155">
        <v>11</v>
      </c>
      <c r="C205" s="155"/>
      <c r="D205" s="178" t="s">
        <v>164</v>
      </c>
      <c r="E205" s="86"/>
      <c r="F205" s="87">
        <v>392.16</v>
      </c>
      <c r="G205" s="87">
        <v>357.92</v>
      </c>
      <c r="H205" s="87">
        <v>356.71</v>
      </c>
      <c r="I205" s="123">
        <f t="shared" si="17"/>
        <v>99.661935628073309</v>
      </c>
      <c r="J205" s="124">
        <f t="shared" si="18"/>
        <v>90.960322317421443</v>
      </c>
    </row>
    <row r="206" spans="1:10" s="26" customFormat="1" ht="29.25" customHeight="1" x14ac:dyDescent="0.3">
      <c r="A206" s="166"/>
      <c r="B206" s="186">
        <v>42</v>
      </c>
      <c r="C206" s="186" t="s">
        <v>257</v>
      </c>
      <c r="D206" s="191" t="s">
        <v>172</v>
      </c>
      <c r="E206" s="92"/>
      <c r="F206" s="49"/>
      <c r="G206" s="49"/>
      <c r="H206" s="49"/>
      <c r="I206" s="123"/>
      <c r="J206" s="124"/>
    </row>
    <row r="207" spans="1:10" s="26" customFormat="1" ht="14.25" customHeight="1" x14ac:dyDescent="0.3">
      <c r="A207" s="166">
        <v>3</v>
      </c>
      <c r="B207" s="165">
        <v>42</v>
      </c>
      <c r="C207" s="165"/>
      <c r="D207" s="47" t="s">
        <v>110</v>
      </c>
      <c r="E207" s="92"/>
      <c r="F207" s="49">
        <f>SUM(F208)</f>
        <v>10499</v>
      </c>
      <c r="G207" s="49">
        <f t="shared" ref="G207:G209" si="19">SUM(G208)</f>
        <v>2269</v>
      </c>
      <c r="H207" s="49">
        <f>SUM(H208)</f>
        <v>333.66</v>
      </c>
      <c r="I207" s="123">
        <f t="shared" si="17"/>
        <v>14.705156456588805</v>
      </c>
      <c r="J207" s="124">
        <f t="shared" si="18"/>
        <v>3.1780169539956189</v>
      </c>
    </row>
    <row r="208" spans="1:10" s="26" customFormat="1" ht="14.25" customHeight="1" x14ac:dyDescent="0.3">
      <c r="A208" s="148">
        <v>32</v>
      </c>
      <c r="B208" s="153">
        <v>42</v>
      </c>
      <c r="C208" s="153"/>
      <c r="D208" s="199" t="s">
        <v>121</v>
      </c>
      <c r="E208" s="163"/>
      <c r="F208" s="162">
        <f>SUM(F209)</f>
        <v>10499</v>
      </c>
      <c r="G208" s="162">
        <f t="shared" si="19"/>
        <v>2269</v>
      </c>
      <c r="H208" s="162">
        <f>SUM(H209)</f>
        <v>333.66</v>
      </c>
      <c r="I208" s="123">
        <f t="shared" si="17"/>
        <v>14.705156456588805</v>
      </c>
      <c r="J208" s="124">
        <f t="shared" si="18"/>
        <v>3.1780169539956189</v>
      </c>
    </row>
    <row r="209" spans="1:10" s="26" customFormat="1" ht="14.25" customHeight="1" x14ac:dyDescent="0.3">
      <c r="A209" s="148">
        <v>329</v>
      </c>
      <c r="B209" s="153">
        <v>42</v>
      </c>
      <c r="C209" s="153"/>
      <c r="D209" s="179" t="s">
        <v>165</v>
      </c>
      <c r="E209" s="163"/>
      <c r="F209" s="162">
        <f>SUM(F210)</f>
        <v>10499</v>
      </c>
      <c r="G209" s="162">
        <f t="shared" si="19"/>
        <v>2269</v>
      </c>
      <c r="H209" s="162">
        <f>SUM(H210)</f>
        <v>333.66</v>
      </c>
      <c r="I209" s="123">
        <f t="shared" si="17"/>
        <v>14.705156456588805</v>
      </c>
      <c r="J209" s="124">
        <f t="shared" si="18"/>
        <v>3.1780169539956189</v>
      </c>
    </row>
    <row r="210" spans="1:10" s="26" customFormat="1" ht="14.25" customHeight="1" x14ac:dyDescent="0.3">
      <c r="A210" s="150">
        <v>3299</v>
      </c>
      <c r="B210" s="155"/>
      <c r="C210" s="155"/>
      <c r="D210" s="178" t="s">
        <v>165</v>
      </c>
      <c r="E210" s="92"/>
      <c r="F210" s="164">
        <v>10499</v>
      </c>
      <c r="G210" s="164">
        <v>2269</v>
      </c>
      <c r="H210" s="164">
        <v>333.66</v>
      </c>
      <c r="I210" s="123">
        <f t="shared" si="17"/>
        <v>14.705156456588805</v>
      </c>
      <c r="J210" s="124">
        <f t="shared" si="18"/>
        <v>3.1780169539956189</v>
      </c>
    </row>
    <row r="211" spans="1:10" s="26" customFormat="1" ht="14.25" customHeight="1" x14ac:dyDescent="0.3">
      <c r="A211" s="166"/>
      <c r="B211" s="186">
        <v>42</v>
      </c>
      <c r="C211" s="186" t="s">
        <v>259</v>
      </c>
      <c r="D211" s="191" t="s">
        <v>258</v>
      </c>
      <c r="E211" s="92"/>
      <c r="F211" s="297"/>
      <c r="G211" s="297"/>
      <c r="H211" s="297"/>
      <c r="I211" s="123"/>
      <c r="J211" s="124"/>
    </row>
    <row r="212" spans="1:10" s="26" customFormat="1" ht="14.25" customHeight="1" x14ac:dyDescent="0.3">
      <c r="A212" s="166">
        <v>3</v>
      </c>
      <c r="B212" s="165">
        <v>42</v>
      </c>
      <c r="C212" s="165"/>
      <c r="D212" s="47" t="s">
        <v>110</v>
      </c>
      <c r="E212" s="92"/>
      <c r="F212" s="297">
        <f>F213</f>
        <v>0</v>
      </c>
      <c r="G212" s="49">
        <f>G213</f>
        <v>18029.599999999999</v>
      </c>
      <c r="H212" s="49">
        <f>H213</f>
        <v>18029.599999999999</v>
      </c>
      <c r="I212" s="123">
        <f t="shared" si="17"/>
        <v>100</v>
      </c>
      <c r="J212" s="124" t="e">
        <f t="shared" si="18"/>
        <v>#DIV/0!</v>
      </c>
    </row>
    <row r="213" spans="1:10" s="26" customFormat="1" ht="14.25" customHeight="1" x14ac:dyDescent="0.3">
      <c r="A213" s="148">
        <v>32</v>
      </c>
      <c r="B213" s="153">
        <v>42</v>
      </c>
      <c r="C213" s="153"/>
      <c r="D213" s="199" t="s">
        <v>121</v>
      </c>
      <c r="E213" s="92"/>
      <c r="F213" s="162">
        <f>F214+F217</f>
        <v>0</v>
      </c>
      <c r="G213" s="162">
        <f>G214+G217</f>
        <v>18029.599999999999</v>
      </c>
      <c r="H213" s="162">
        <f>H214+H217</f>
        <v>18029.599999999999</v>
      </c>
      <c r="I213" s="123">
        <f t="shared" si="17"/>
        <v>100</v>
      </c>
      <c r="J213" s="124" t="e">
        <f t="shared" si="18"/>
        <v>#DIV/0!</v>
      </c>
    </row>
    <row r="214" spans="1:10" s="26" customFormat="1" ht="14.25" customHeight="1" x14ac:dyDescent="0.3">
      <c r="A214" s="148">
        <v>321</v>
      </c>
      <c r="B214" s="153">
        <v>42</v>
      </c>
      <c r="C214" s="153"/>
      <c r="D214" s="137" t="s">
        <v>163</v>
      </c>
      <c r="E214" s="92"/>
      <c r="F214" s="162">
        <f>F215+F216</f>
        <v>0</v>
      </c>
      <c r="G214" s="162">
        <f>G215+G216</f>
        <v>14166</v>
      </c>
      <c r="H214" s="162">
        <f>H215+H216</f>
        <v>14166</v>
      </c>
      <c r="I214" s="123">
        <f t="shared" si="17"/>
        <v>100</v>
      </c>
      <c r="J214" s="124" t="e">
        <f t="shared" si="18"/>
        <v>#DIV/0!</v>
      </c>
    </row>
    <row r="215" spans="1:10" s="26" customFormat="1" ht="14.25" customHeight="1" x14ac:dyDescent="0.3">
      <c r="A215" s="150">
        <v>3211</v>
      </c>
      <c r="B215" s="155"/>
      <c r="C215" s="155"/>
      <c r="D215" s="138" t="s">
        <v>117</v>
      </c>
      <c r="E215" s="92"/>
      <c r="F215" s="164">
        <v>0</v>
      </c>
      <c r="G215" s="164">
        <v>13146</v>
      </c>
      <c r="H215" s="164">
        <v>13146</v>
      </c>
      <c r="I215" s="123">
        <f t="shared" si="17"/>
        <v>100</v>
      </c>
      <c r="J215" s="124" t="e">
        <f t="shared" si="18"/>
        <v>#DIV/0!</v>
      </c>
    </row>
    <row r="216" spans="1:10" s="26" customFormat="1" ht="14.25" customHeight="1" x14ac:dyDescent="0.3">
      <c r="A216" s="150">
        <v>3213</v>
      </c>
      <c r="B216" s="155"/>
      <c r="C216" s="155"/>
      <c r="D216" s="138" t="s">
        <v>119</v>
      </c>
      <c r="E216" s="92"/>
      <c r="F216" s="164">
        <v>0</v>
      </c>
      <c r="G216" s="164">
        <v>1020</v>
      </c>
      <c r="H216" s="164">
        <v>1020</v>
      </c>
      <c r="I216" s="123">
        <f t="shared" si="17"/>
        <v>100</v>
      </c>
      <c r="J216" s="124" t="e">
        <f t="shared" si="18"/>
        <v>#DIV/0!</v>
      </c>
    </row>
    <row r="217" spans="1:10" s="26" customFormat="1" ht="14.25" customHeight="1" x14ac:dyDescent="0.3">
      <c r="A217" s="148">
        <v>329</v>
      </c>
      <c r="B217" s="153">
        <v>42</v>
      </c>
      <c r="C217" s="153"/>
      <c r="D217" s="179" t="s">
        <v>165</v>
      </c>
      <c r="E217" s="92"/>
      <c r="F217" s="162">
        <f>F218</f>
        <v>0</v>
      </c>
      <c r="G217" s="162">
        <f>G218</f>
        <v>3863.6</v>
      </c>
      <c r="H217" s="162">
        <f>H218</f>
        <v>3863.6</v>
      </c>
      <c r="I217" s="123">
        <f t="shared" si="17"/>
        <v>100</v>
      </c>
      <c r="J217" s="124" t="e">
        <f t="shared" si="18"/>
        <v>#DIV/0!</v>
      </c>
    </row>
    <row r="218" spans="1:10" s="26" customFormat="1" ht="14.25" customHeight="1" x14ac:dyDescent="0.3">
      <c r="A218" s="150">
        <v>3299</v>
      </c>
      <c r="B218" s="155"/>
      <c r="C218" s="155"/>
      <c r="D218" s="178" t="s">
        <v>165</v>
      </c>
      <c r="E218" s="92"/>
      <c r="F218" s="164">
        <v>0</v>
      </c>
      <c r="G218" s="164">
        <v>3863.6</v>
      </c>
      <c r="H218" s="164">
        <v>3863.6</v>
      </c>
      <c r="I218" s="123">
        <f t="shared" si="17"/>
        <v>100</v>
      </c>
      <c r="J218" s="124" t="e">
        <f t="shared" si="18"/>
        <v>#DIV/0!</v>
      </c>
    </row>
    <row r="219" spans="1:10" s="26" customFormat="1" ht="30.75" customHeight="1" x14ac:dyDescent="0.3">
      <c r="A219" s="197"/>
      <c r="B219" s="186">
        <v>42</v>
      </c>
      <c r="C219" s="186" t="s">
        <v>216</v>
      </c>
      <c r="D219" s="191" t="s">
        <v>168</v>
      </c>
      <c r="E219" s="92"/>
      <c r="F219" s="49"/>
      <c r="G219" s="49" t="s">
        <v>260</v>
      </c>
      <c r="H219" s="49"/>
      <c r="I219" s="123"/>
      <c r="J219" s="124"/>
    </row>
    <row r="220" spans="1:10" s="26" customFormat="1" ht="13.5" customHeight="1" x14ac:dyDescent="0.3">
      <c r="A220" s="166">
        <v>3</v>
      </c>
      <c r="B220" s="165">
        <v>42</v>
      </c>
      <c r="C220" s="165"/>
      <c r="D220" s="47" t="s">
        <v>110</v>
      </c>
      <c r="E220" s="92"/>
      <c r="F220" s="49">
        <f>SUM(F221)</f>
        <v>7516.35</v>
      </c>
      <c r="G220" s="49">
        <f>SUM(G221)</f>
        <v>5100</v>
      </c>
      <c r="H220" s="49">
        <f>SUM(H221)</f>
        <v>5367.1200000000008</v>
      </c>
      <c r="I220" s="123">
        <f t="shared" si="17"/>
        <v>105.23764705882354</v>
      </c>
      <c r="J220" s="124">
        <f t="shared" si="18"/>
        <v>71.405935061565799</v>
      </c>
    </row>
    <row r="221" spans="1:10" s="26" customFormat="1" ht="13.5" customHeight="1" x14ac:dyDescent="0.3">
      <c r="A221" s="148">
        <v>32</v>
      </c>
      <c r="B221" s="153">
        <v>42</v>
      </c>
      <c r="C221" s="153"/>
      <c r="D221" s="199" t="s">
        <v>121</v>
      </c>
      <c r="E221" s="163"/>
      <c r="F221" s="162">
        <f>SUM(F222+F224+F229+F234)</f>
        <v>7516.35</v>
      </c>
      <c r="G221" s="162">
        <f>SUM(G222+G224+G229+G234)</f>
        <v>5100</v>
      </c>
      <c r="H221" s="162">
        <f>H222+H224+H229+H234</f>
        <v>5367.1200000000008</v>
      </c>
      <c r="I221" s="123">
        <f t="shared" si="17"/>
        <v>105.23764705882354</v>
      </c>
      <c r="J221" s="124">
        <f t="shared" si="18"/>
        <v>71.405935061565799</v>
      </c>
    </row>
    <row r="222" spans="1:10" s="26" customFormat="1" ht="13.5" customHeight="1" x14ac:dyDescent="0.3">
      <c r="A222" s="149">
        <v>321</v>
      </c>
      <c r="B222" s="157">
        <v>42</v>
      </c>
      <c r="C222" s="157"/>
      <c r="D222" s="137" t="s">
        <v>163</v>
      </c>
      <c r="E222" s="163"/>
      <c r="F222" s="162">
        <f>SUM(F223)</f>
        <v>60</v>
      </c>
      <c r="G222" s="162">
        <f>SUM(G223)</f>
        <v>60</v>
      </c>
      <c r="H222" s="162">
        <f>SUM(H223)</f>
        <v>90</v>
      </c>
      <c r="I222" s="123">
        <f t="shared" si="17"/>
        <v>150</v>
      </c>
      <c r="J222" s="124">
        <f t="shared" si="18"/>
        <v>150</v>
      </c>
    </row>
    <row r="223" spans="1:10" s="26" customFormat="1" ht="13.5" customHeight="1" x14ac:dyDescent="0.3">
      <c r="A223" s="151">
        <v>3211</v>
      </c>
      <c r="B223" s="158">
        <v>42</v>
      </c>
      <c r="C223" s="158"/>
      <c r="D223" s="138" t="s">
        <v>117</v>
      </c>
      <c r="E223" s="163"/>
      <c r="F223" s="164">
        <v>60</v>
      </c>
      <c r="G223" s="164">
        <v>60</v>
      </c>
      <c r="H223" s="164">
        <v>90</v>
      </c>
      <c r="I223" s="123">
        <f t="shared" si="17"/>
        <v>150</v>
      </c>
      <c r="J223" s="124">
        <f t="shared" si="18"/>
        <v>150</v>
      </c>
    </row>
    <row r="224" spans="1:10" s="26" customFormat="1" ht="13.5" customHeight="1" x14ac:dyDescent="0.3">
      <c r="A224" s="148">
        <v>322</v>
      </c>
      <c r="B224" s="153">
        <v>42</v>
      </c>
      <c r="C224" s="153"/>
      <c r="D224" s="137" t="s">
        <v>144</v>
      </c>
      <c r="E224" s="163"/>
      <c r="F224" s="162">
        <f>SUM(F225:F228)</f>
        <v>757.68</v>
      </c>
      <c r="G224" s="162">
        <f>SUM(G225:G228)</f>
        <v>740</v>
      </c>
      <c r="H224" s="162">
        <f>SUM(H225:H228)</f>
        <v>2482.4</v>
      </c>
      <c r="I224" s="123">
        <f t="shared" si="17"/>
        <v>335.45945945945948</v>
      </c>
      <c r="J224" s="124">
        <f t="shared" si="18"/>
        <v>327.63171787562032</v>
      </c>
    </row>
    <row r="225" spans="1:10" s="26" customFormat="1" ht="13.5" customHeight="1" x14ac:dyDescent="0.3">
      <c r="A225" s="150">
        <v>3221</v>
      </c>
      <c r="B225" s="155"/>
      <c r="C225" s="155"/>
      <c r="D225" s="252" t="s">
        <v>248</v>
      </c>
      <c r="E225" s="241"/>
      <c r="F225" s="164">
        <v>0</v>
      </c>
      <c r="G225" s="164">
        <v>0</v>
      </c>
      <c r="H225" s="164">
        <v>0</v>
      </c>
      <c r="I225" s="123" t="e">
        <f t="shared" si="17"/>
        <v>#DIV/0!</v>
      </c>
      <c r="J225" s="124" t="e">
        <f t="shared" si="18"/>
        <v>#DIV/0!</v>
      </c>
    </row>
    <row r="226" spans="1:10" s="26" customFormat="1" ht="13.5" customHeight="1" x14ac:dyDescent="0.3">
      <c r="A226" s="150">
        <v>3222</v>
      </c>
      <c r="B226" s="155"/>
      <c r="C226" s="155"/>
      <c r="D226" s="240" t="s">
        <v>127</v>
      </c>
      <c r="E226" s="241"/>
      <c r="F226" s="164">
        <v>757.68</v>
      </c>
      <c r="G226" s="164">
        <v>740</v>
      </c>
      <c r="H226" s="164">
        <v>794.04</v>
      </c>
      <c r="I226" s="123">
        <f t="shared" si="17"/>
        <v>107.3027027027027</v>
      </c>
      <c r="J226" s="124">
        <f t="shared" si="18"/>
        <v>104.79885967690845</v>
      </c>
    </row>
    <row r="227" spans="1:10" s="26" customFormat="1" ht="13.5" customHeight="1" x14ac:dyDescent="0.3">
      <c r="A227" s="150">
        <v>3224</v>
      </c>
      <c r="B227" s="155"/>
      <c r="C227" s="155"/>
      <c r="D227" s="240" t="s">
        <v>228</v>
      </c>
      <c r="E227" s="241"/>
      <c r="F227" s="164">
        <v>0</v>
      </c>
      <c r="G227" s="164">
        <v>0</v>
      </c>
      <c r="H227" s="164">
        <v>1098.4000000000001</v>
      </c>
      <c r="I227" s="123" t="e">
        <f t="shared" si="17"/>
        <v>#DIV/0!</v>
      </c>
      <c r="J227" s="124" t="e">
        <f t="shared" si="18"/>
        <v>#DIV/0!</v>
      </c>
    </row>
    <row r="228" spans="1:10" s="26" customFormat="1" ht="13.5" customHeight="1" x14ac:dyDescent="0.3">
      <c r="A228" s="150">
        <v>3225</v>
      </c>
      <c r="B228" s="155"/>
      <c r="C228" s="155"/>
      <c r="D228" s="240" t="s">
        <v>229</v>
      </c>
      <c r="E228" s="241"/>
      <c r="F228" s="164">
        <v>0</v>
      </c>
      <c r="G228" s="164">
        <v>0</v>
      </c>
      <c r="H228" s="164">
        <v>589.96</v>
      </c>
      <c r="I228" s="123" t="e">
        <f t="shared" si="17"/>
        <v>#DIV/0!</v>
      </c>
      <c r="J228" s="124" t="e">
        <f t="shared" si="18"/>
        <v>#DIV/0!</v>
      </c>
    </row>
    <row r="229" spans="1:10" s="177" customFormat="1" ht="13.5" customHeight="1" x14ac:dyDescent="0.3">
      <c r="A229" s="174">
        <v>323</v>
      </c>
      <c r="B229" s="175">
        <v>42</v>
      </c>
      <c r="C229" s="175"/>
      <c r="D229" s="176" t="s">
        <v>147</v>
      </c>
      <c r="E229" s="163"/>
      <c r="F229" s="162">
        <f>SUM(F230:F233)</f>
        <v>4414.63</v>
      </c>
      <c r="G229" s="162">
        <f>SUM(G230:G233)</f>
        <v>3600</v>
      </c>
      <c r="H229" s="162">
        <f>SUM(H230:H233)</f>
        <v>2426.63</v>
      </c>
      <c r="I229" s="123">
        <f t="shared" si="17"/>
        <v>67.406388888888884</v>
      </c>
      <c r="J229" s="124">
        <f t="shared" si="18"/>
        <v>54.967913505775115</v>
      </c>
    </row>
    <row r="230" spans="1:10" s="177" customFormat="1" ht="13.5" customHeight="1" x14ac:dyDescent="0.3">
      <c r="A230" s="216">
        <v>3232</v>
      </c>
      <c r="B230" s="242"/>
      <c r="C230" s="242"/>
      <c r="D230" s="240" t="s">
        <v>230</v>
      </c>
      <c r="E230" s="241"/>
      <c r="F230" s="164">
        <v>1714.63</v>
      </c>
      <c r="G230" s="164">
        <v>500</v>
      </c>
      <c r="H230" s="164">
        <v>0</v>
      </c>
      <c r="I230" s="123">
        <f t="shared" si="17"/>
        <v>0</v>
      </c>
      <c r="J230" s="124">
        <f t="shared" si="18"/>
        <v>0</v>
      </c>
    </row>
    <row r="231" spans="1:10" s="177" customFormat="1" ht="13.5" customHeight="1" x14ac:dyDescent="0.3">
      <c r="A231" s="216">
        <v>3235</v>
      </c>
      <c r="B231" s="242"/>
      <c r="C231" s="242"/>
      <c r="D231" s="240" t="s">
        <v>191</v>
      </c>
      <c r="E231" s="241"/>
      <c r="F231" s="164">
        <v>1700</v>
      </c>
      <c r="G231" s="164">
        <v>1500</v>
      </c>
      <c r="H231" s="164">
        <v>1434</v>
      </c>
      <c r="I231" s="123">
        <f t="shared" si="17"/>
        <v>95.6</v>
      </c>
      <c r="J231" s="124">
        <f t="shared" si="18"/>
        <v>84.35294117647058</v>
      </c>
    </row>
    <row r="232" spans="1:10" s="26" customFormat="1" ht="13.5" customHeight="1" x14ac:dyDescent="0.3">
      <c r="A232" s="150">
        <v>3237</v>
      </c>
      <c r="B232" s="155"/>
      <c r="C232" s="155"/>
      <c r="D232" s="200" t="s">
        <v>208</v>
      </c>
      <c r="E232" s="163"/>
      <c r="F232" s="164">
        <v>0</v>
      </c>
      <c r="G232" s="164">
        <v>600</v>
      </c>
      <c r="H232" s="164">
        <v>0</v>
      </c>
      <c r="I232" s="123">
        <f t="shared" si="17"/>
        <v>0</v>
      </c>
      <c r="J232" s="124" t="e">
        <f t="shared" si="18"/>
        <v>#DIV/0!</v>
      </c>
    </row>
    <row r="233" spans="1:10" s="26" customFormat="1" ht="13.5" customHeight="1" x14ac:dyDescent="0.3">
      <c r="A233" s="150">
        <v>3239</v>
      </c>
      <c r="B233" s="155"/>
      <c r="C233" s="155"/>
      <c r="D233" s="239" t="s">
        <v>198</v>
      </c>
      <c r="E233" s="163"/>
      <c r="F233" s="164">
        <v>1000</v>
      </c>
      <c r="G233" s="164">
        <v>1000</v>
      </c>
      <c r="H233" s="164">
        <v>992.63</v>
      </c>
      <c r="I233" s="123">
        <f t="shared" si="17"/>
        <v>99.263000000000005</v>
      </c>
      <c r="J233" s="124">
        <f t="shared" si="18"/>
        <v>99.263000000000005</v>
      </c>
    </row>
    <row r="234" spans="1:10" s="26" customFormat="1" ht="13.5" customHeight="1" x14ac:dyDescent="0.3">
      <c r="A234" s="148">
        <v>329</v>
      </c>
      <c r="B234" s="153">
        <v>42</v>
      </c>
      <c r="C234" s="153"/>
      <c r="D234" s="179" t="s">
        <v>165</v>
      </c>
      <c r="E234" s="163"/>
      <c r="F234" s="162">
        <f>SUM(F235:F237)</f>
        <v>2284.04</v>
      </c>
      <c r="G234" s="162">
        <f>SUM(G235:G237)</f>
        <v>700</v>
      </c>
      <c r="H234" s="162">
        <f>H235+H236+H237</f>
        <v>368.09</v>
      </c>
      <c r="I234" s="123">
        <f t="shared" si="17"/>
        <v>52.584285714285706</v>
      </c>
      <c r="J234" s="124">
        <f t="shared" si="18"/>
        <v>16.115742281220992</v>
      </c>
    </row>
    <row r="235" spans="1:10" s="26" customFormat="1" ht="13.5" customHeight="1" x14ac:dyDescent="0.25">
      <c r="A235" s="150">
        <v>3291</v>
      </c>
      <c r="B235" s="155"/>
      <c r="C235" s="155"/>
      <c r="D235" s="274" t="s">
        <v>247</v>
      </c>
      <c r="E235" s="241"/>
      <c r="F235" s="164">
        <v>1800</v>
      </c>
      <c r="G235" s="164">
        <v>0</v>
      </c>
      <c r="H235" s="164">
        <v>0</v>
      </c>
      <c r="I235" s="279"/>
      <c r="J235" s="280"/>
    </row>
    <row r="236" spans="1:10" s="26" customFormat="1" ht="13.5" customHeight="1" x14ac:dyDescent="0.3">
      <c r="A236" s="150">
        <v>3293</v>
      </c>
      <c r="B236" s="155"/>
      <c r="C236" s="155"/>
      <c r="D236" s="178" t="s">
        <v>139</v>
      </c>
      <c r="E236" s="241"/>
      <c r="F236" s="164">
        <v>262.94</v>
      </c>
      <c r="G236" s="164">
        <v>200</v>
      </c>
      <c r="H236" s="164">
        <v>0</v>
      </c>
      <c r="I236" s="123">
        <f t="shared" si="17"/>
        <v>0</v>
      </c>
      <c r="J236" s="124">
        <f t="shared" si="18"/>
        <v>0</v>
      </c>
    </row>
    <row r="237" spans="1:10" s="26" customFormat="1" ht="13.5" customHeight="1" x14ac:dyDescent="0.3">
      <c r="A237" s="150">
        <v>3299</v>
      </c>
      <c r="B237" s="155"/>
      <c r="C237" s="155"/>
      <c r="D237" s="178" t="s">
        <v>165</v>
      </c>
      <c r="E237" s="92"/>
      <c r="F237" s="164">
        <v>221.1</v>
      </c>
      <c r="G237" s="164">
        <v>500</v>
      </c>
      <c r="H237" s="164">
        <v>368.09</v>
      </c>
      <c r="I237" s="123">
        <f t="shared" si="17"/>
        <v>73.617999999999995</v>
      </c>
      <c r="J237" s="124">
        <f t="shared" si="18"/>
        <v>166.48123021257348</v>
      </c>
    </row>
    <row r="238" spans="1:10" s="26" customFormat="1" ht="27" customHeight="1" x14ac:dyDescent="0.3">
      <c r="A238" s="166">
        <v>4</v>
      </c>
      <c r="B238" s="165">
        <v>42</v>
      </c>
      <c r="C238" s="165"/>
      <c r="D238" s="143" t="s">
        <v>85</v>
      </c>
      <c r="E238" s="92"/>
      <c r="F238" s="49">
        <f t="shared" ref="F238:H239" si="20">SUM(F239)</f>
        <v>3200</v>
      </c>
      <c r="G238" s="49">
        <f t="shared" si="20"/>
        <v>0</v>
      </c>
      <c r="H238" s="49">
        <f t="shared" si="20"/>
        <v>481.99</v>
      </c>
      <c r="I238" s="123" t="e">
        <f t="shared" si="17"/>
        <v>#DIV/0!</v>
      </c>
      <c r="J238" s="124">
        <f t="shared" si="18"/>
        <v>15.062187500000002</v>
      </c>
    </row>
    <row r="239" spans="1:10" s="26" customFormat="1" ht="25.5" customHeight="1" x14ac:dyDescent="0.3">
      <c r="A239" s="148">
        <v>42</v>
      </c>
      <c r="B239" s="153">
        <v>42</v>
      </c>
      <c r="C239" s="153"/>
      <c r="D239" s="141" t="s">
        <v>86</v>
      </c>
      <c r="E239" s="92"/>
      <c r="F239" s="162">
        <f t="shared" si="20"/>
        <v>3200</v>
      </c>
      <c r="G239" s="162">
        <f t="shared" si="20"/>
        <v>0</v>
      </c>
      <c r="H239" s="162">
        <f t="shared" si="20"/>
        <v>481.99</v>
      </c>
      <c r="I239" s="123" t="e">
        <f t="shared" si="17"/>
        <v>#DIV/0!</v>
      </c>
      <c r="J239" s="124">
        <f t="shared" si="18"/>
        <v>15.062187500000002</v>
      </c>
    </row>
    <row r="240" spans="1:10" s="26" customFormat="1" ht="13.5" customHeight="1" x14ac:dyDescent="0.3">
      <c r="A240" s="150">
        <v>4221</v>
      </c>
      <c r="B240" s="155">
        <v>42</v>
      </c>
      <c r="C240" s="155"/>
      <c r="D240" s="142" t="s">
        <v>199</v>
      </c>
      <c r="E240" s="92"/>
      <c r="F240" s="164">
        <v>3200</v>
      </c>
      <c r="G240" s="164">
        <v>0</v>
      </c>
      <c r="H240" s="164">
        <v>481.99</v>
      </c>
      <c r="I240" s="123" t="e">
        <f t="shared" si="17"/>
        <v>#DIV/0!</v>
      </c>
      <c r="J240" s="124">
        <f t="shared" si="18"/>
        <v>15.062187500000002</v>
      </c>
    </row>
    <row r="241" spans="1:10" s="11" customFormat="1" ht="19.5" customHeight="1" x14ac:dyDescent="0.3">
      <c r="A241" s="151"/>
      <c r="B241" s="158"/>
      <c r="C241" s="158"/>
      <c r="D241" s="145"/>
      <c r="E241" s="93"/>
      <c r="F241" s="94"/>
      <c r="G241" s="94"/>
      <c r="H241" s="94"/>
      <c r="I241" s="123"/>
      <c r="J241" s="124"/>
    </row>
    <row r="242" spans="1:10" s="11" customFormat="1" ht="19.5" customHeight="1" x14ac:dyDescent="0.3">
      <c r="A242" s="285"/>
      <c r="B242" s="286"/>
      <c r="C242" s="286"/>
      <c r="D242" s="217"/>
      <c r="E242" s="21"/>
      <c r="F242" s="287"/>
      <c r="G242" s="287"/>
      <c r="H242" s="287"/>
      <c r="I242" s="288"/>
      <c r="J242" s="288"/>
    </row>
    <row r="243" spans="1:10" s="26" customFormat="1" x14ac:dyDescent="0.25">
      <c r="A243" s="198"/>
      <c r="B243" s="198"/>
      <c r="C243" s="198"/>
      <c r="F243" s="9"/>
      <c r="G243" s="8"/>
      <c r="H243" s="8"/>
      <c r="I243" s="126"/>
      <c r="J243" s="127"/>
    </row>
    <row r="244" spans="1:10" ht="13.8" x14ac:dyDescent="0.3">
      <c r="D244" s="34" t="s">
        <v>80</v>
      </c>
      <c r="E244" s="34"/>
      <c r="F244" s="35"/>
      <c r="G244" s="284" t="s">
        <v>8</v>
      </c>
      <c r="H244" s="284"/>
      <c r="I244" s="132"/>
      <c r="J244" s="128"/>
    </row>
    <row r="245" spans="1:10" ht="14.4" x14ac:dyDescent="0.3">
      <c r="D245" s="325" t="s">
        <v>9</v>
      </c>
      <c r="E245" s="325"/>
      <c r="F245" s="36"/>
      <c r="G245" s="320" t="s">
        <v>240</v>
      </c>
      <c r="H245" s="321"/>
      <c r="I245" s="125"/>
    </row>
    <row r="246" spans="1:10" ht="13.8" x14ac:dyDescent="0.3">
      <c r="D246" s="202" t="s">
        <v>261</v>
      </c>
      <c r="E246" s="38"/>
      <c r="F246" s="36"/>
      <c r="G246" s="33"/>
      <c r="H246" s="33"/>
      <c r="I246" s="129"/>
    </row>
    <row r="247" spans="1:10" ht="13.8" x14ac:dyDescent="0.3">
      <c r="D247" s="202"/>
      <c r="E247" s="38"/>
      <c r="F247" s="36"/>
      <c r="G247" s="35"/>
      <c r="H247" s="35"/>
      <c r="I247" s="125"/>
    </row>
    <row r="248" spans="1:10" ht="14.4" x14ac:dyDescent="0.3">
      <c r="D248" s="37"/>
      <c r="E248" s="38"/>
      <c r="F248" s="36"/>
      <c r="G248" s="320"/>
      <c r="H248" s="321"/>
      <c r="I248" s="125"/>
    </row>
    <row r="249" spans="1:10" x14ac:dyDescent="0.25">
      <c r="D249" s="37"/>
      <c r="E249" s="38"/>
      <c r="F249" s="117"/>
      <c r="G249" s="5"/>
      <c r="H249" s="26"/>
      <c r="I249" s="127"/>
    </row>
  </sheetData>
  <mergeCells count="4">
    <mergeCell ref="G245:H245"/>
    <mergeCell ref="D1:J1"/>
    <mergeCell ref="D245:E245"/>
    <mergeCell ref="G248:H248"/>
  </mergeCells>
  <pageMargins left="0.25" right="0.25" top="0.75" bottom="0.75" header="0.3" footer="0.3"/>
  <pageSetup paperSize="9" scale="9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Opći dio </vt:lpstr>
      <vt:lpstr>Prihodi i rashodi po ek.klas.</vt:lpstr>
      <vt:lpstr>Prihodi i rashodi-izvori</vt:lpstr>
      <vt:lpstr>Rashodi prema funkcijskoj kl</vt:lpstr>
      <vt:lpstr>Rashodi i izdaci-iz.fin,ek i 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Korisnik</cp:lastModifiedBy>
  <cp:lastPrinted>2026-07-24T10:47:48Z</cp:lastPrinted>
  <dcterms:created xsi:type="dcterms:W3CDTF">2022-02-23T11:39:51Z</dcterms:created>
  <dcterms:modified xsi:type="dcterms:W3CDTF">2026-07-30T11:51:30Z</dcterms:modified>
</cp:coreProperties>
</file>