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/>
  <mc:AlternateContent xmlns:mc="http://schemas.openxmlformats.org/markup-compatibility/2006">
    <mc:Choice Requires="x15">
      <x15ac:absPath xmlns:x15ac="http://schemas.microsoft.com/office/spreadsheetml/2010/11/ac" url="C:\Users\frane\OneDrive\Radna površina\"/>
    </mc:Choice>
  </mc:AlternateContent>
  <xr:revisionPtr revIDLastSave="0" documentId="8_{C34A6C0E-91AA-43B3-9652-3E43ADC6F90A}" xr6:coauthVersionLast="47" xr6:coauthVersionMax="47" xr10:uidLastSave="{00000000-0000-0000-0000-000000000000}"/>
  <bookViews>
    <workbookView xWindow="-120" yWindow="-120" windowWidth="19440" windowHeight="14880" activeTab="3" xr2:uid="{00000000-000D-0000-FFFF-FFFF00000000}"/>
  </bookViews>
  <sheets>
    <sheet name="Opći dio " sheetId="6" r:id="rId1"/>
    <sheet name="Prihodi i rashodi po ek.klas." sheetId="4" r:id="rId2"/>
    <sheet name="Prihodi i rashodi-izvori" sheetId="7" r:id="rId3"/>
    <sheet name="Rashodi i izdaci-iz.fin,ek i pr" sheetId="5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4" i="4" l="1"/>
  <c r="E36" i="4"/>
  <c r="E38" i="4"/>
  <c r="E41" i="4"/>
  <c r="E42" i="4"/>
  <c r="E43" i="4"/>
  <c r="E44" i="4"/>
  <c r="E46" i="4"/>
  <c r="E47" i="4"/>
  <c r="E48" i="4"/>
  <c r="E49" i="4"/>
  <c r="E50" i="4"/>
  <c r="E51" i="4"/>
  <c r="E53" i="4"/>
  <c r="E54" i="4"/>
  <c r="E55" i="4"/>
  <c r="E56" i="4"/>
  <c r="E57" i="4"/>
  <c r="E58" i="4"/>
  <c r="E59" i="4"/>
  <c r="E60" i="4"/>
  <c r="E61" i="4"/>
  <c r="E63" i="4"/>
  <c r="E64" i="4"/>
  <c r="E65" i="4"/>
  <c r="E66" i="4"/>
  <c r="E67" i="4"/>
  <c r="E68" i="4"/>
  <c r="E69" i="4"/>
  <c r="E71" i="4"/>
  <c r="E73" i="4"/>
  <c r="E77" i="4"/>
  <c r="E78" i="4"/>
  <c r="E79" i="4"/>
  <c r="E81" i="4"/>
  <c r="E82" i="4"/>
  <c r="E84" i="4"/>
  <c r="F17" i="7" l="1"/>
  <c r="F18" i="7"/>
  <c r="F19" i="7"/>
  <c r="F20" i="7"/>
  <c r="F21" i="7"/>
  <c r="E17" i="7"/>
  <c r="E18" i="7"/>
  <c r="E19" i="7"/>
  <c r="E20" i="7"/>
  <c r="E21" i="7"/>
  <c r="F4" i="7"/>
  <c r="F5" i="7"/>
  <c r="F6" i="7"/>
  <c r="F7" i="7"/>
  <c r="F8" i="7"/>
  <c r="E4" i="7"/>
  <c r="E5" i="7"/>
  <c r="E6" i="7"/>
  <c r="E7" i="7"/>
  <c r="E8" i="7"/>
  <c r="F71" i="5"/>
  <c r="F28" i="5"/>
  <c r="D23" i="7"/>
  <c r="F18" i="5"/>
  <c r="F11" i="5"/>
  <c r="F7" i="5"/>
  <c r="D10" i="7"/>
  <c r="C10" i="7"/>
  <c r="D13" i="6"/>
  <c r="D7" i="6"/>
  <c r="C23" i="7"/>
  <c r="E23" i="7" s="1"/>
  <c r="C13" i="6"/>
  <c r="H98" i="5"/>
  <c r="G98" i="5"/>
  <c r="F98" i="5"/>
  <c r="E98" i="5"/>
  <c r="D98" i="5"/>
  <c r="E96" i="5"/>
  <c r="E10" i="7" l="1"/>
  <c r="H38" i="5"/>
  <c r="H40" i="5"/>
  <c r="H42" i="5"/>
  <c r="H43" i="5"/>
  <c r="H45" i="5"/>
  <c r="H47" i="5"/>
  <c r="H51" i="5"/>
  <c r="H52" i="5"/>
  <c r="H53" i="5"/>
  <c r="H54" i="5"/>
  <c r="H55" i="5"/>
  <c r="H58" i="5"/>
  <c r="H59" i="5"/>
  <c r="H66" i="5"/>
  <c r="H69" i="5"/>
  <c r="H70" i="5"/>
  <c r="H72" i="5"/>
  <c r="H73" i="5"/>
  <c r="H74" i="5"/>
  <c r="H75" i="5"/>
  <c r="H77" i="5"/>
  <c r="H78" i="5"/>
  <c r="H79" i="5"/>
  <c r="H80" i="5"/>
  <c r="H81" i="5"/>
  <c r="H82" i="5"/>
  <c r="H83" i="5"/>
  <c r="H85" i="5"/>
  <c r="H86" i="5"/>
  <c r="H90" i="5"/>
  <c r="H91" i="5"/>
  <c r="H92" i="5"/>
  <c r="H97" i="5"/>
  <c r="H99" i="5"/>
  <c r="H102" i="5"/>
  <c r="H108" i="5"/>
  <c r="H110" i="5"/>
  <c r="H112" i="5"/>
  <c r="H117" i="5"/>
  <c r="H119" i="5"/>
  <c r="H121" i="5"/>
  <c r="H124" i="5"/>
  <c r="H126" i="5"/>
  <c r="H128" i="5"/>
  <c r="H133" i="5"/>
  <c r="H134" i="5"/>
  <c r="H137" i="5"/>
  <c r="H141" i="5"/>
  <c r="H142" i="5"/>
  <c r="H144" i="5"/>
  <c r="H148" i="5"/>
  <c r="H149" i="5"/>
  <c r="H152" i="5"/>
  <c r="H156" i="5"/>
  <c r="H160" i="5"/>
  <c r="H161" i="5"/>
  <c r="H164" i="5"/>
  <c r="H169" i="5"/>
  <c r="H175" i="5"/>
  <c r="H180" i="5"/>
  <c r="H182" i="5"/>
  <c r="H184" i="5"/>
  <c r="H187" i="5"/>
  <c r="H192" i="5"/>
  <c r="H194" i="5"/>
  <c r="H199" i="5"/>
  <c r="H201" i="5"/>
  <c r="H203" i="5"/>
  <c r="H204" i="5"/>
  <c r="H206" i="5"/>
  <c r="H210" i="5"/>
  <c r="H214" i="5"/>
  <c r="H216" i="5"/>
  <c r="H221" i="5"/>
  <c r="H223" i="5"/>
  <c r="H225" i="5"/>
  <c r="H226" i="5"/>
  <c r="H227" i="5"/>
  <c r="H232" i="5"/>
  <c r="H234" i="5"/>
  <c r="H238" i="5"/>
  <c r="H243" i="5"/>
  <c r="H248" i="5"/>
  <c r="H249" i="5"/>
  <c r="H251" i="5"/>
  <c r="H252" i="5"/>
  <c r="H253" i="5"/>
  <c r="H254" i="5"/>
  <c r="H256" i="5"/>
  <c r="H257" i="5"/>
  <c r="H258" i="5"/>
  <c r="H259" i="5"/>
  <c r="H261" i="5"/>
  <c r="H262" i="5"/>
  <c r="H263" i="5"/>
  <c r="H267" i="5"/>
  <c r="G38" i="5"/>
  <c r="G40" i="5"/>
  <c r="G42" i="5"/>
  <c r="G43" i="5"/>
  <c r="G45" i="5"/>
  <c r="G47" i="5"/>
  <c r="G51" i="5"/>
  <c r="G52" i="5"/>
  <c r="G53" i="5"/>
  <c r="G54" i="5"/>
  <c r="G55" i="5"/>
  <c r="G58" i="5"/>
  <c r="G59" i="5"/>
  <c r="G66" i="5"/>
  <c r="G69" i="5"/>
  <c r="G70" i="5"/>
  <c r="G72" i="5"/>
  <c r="G73" i="5"/>
  <c r="G74" i="5"/>
  <c r="G75" i="5"/>
  <c r="G77" i="5"/>
  <c r="G78" i="5"/>
  <c r="G79" i="5"/>
  <c r="G80" i="5"/>
  <c r="G81" i="5"/>
  <c r="G82" i="5"/>
  <c r="G83" i="5"/>
  <c r="G85" i="5"/>
  <c r="G86" i="5"/>
  <c r="G90" i="5"/>
  <c r="G91" i="5"/>
  <c r="G92" i="5"/>
  <c r="G97" i="5"/>
  <c r="G99" i="5"/>
  <c r="G102" i="5"/>
  <c r="G108" i="5"/>
  <c r="G110" i="5"/>
  <c r="G112" i="5"/>
  <c r="G117" i="5"/>
  <c r="G119" i="5"/>
  <c r="G121" i="5"/>
  <c r="G124" i="5"/>
  <c r="G126" i="5"/>
  <c r="G128" i="5"/>
  <c r="G133" i="5"/>
  <c r="G134" i="5"/>
  <c r="G137" i="5"/>
  <c r="G141" i="5"/>
  <c r="G142" i="5"/>
  <c r="G144" i="5"/>
  <c r="G148" i="5"/>
  <c r="G149" i="5"/>
  <c r="G152" i="5"/>
  <c r="G156" i="5"/>
  <c r="G160" i="5"/>
  <c r="G161" i="5"/>
  <c r="G164" i="5"/>
  <c r="G169" i="5"/>
  <c r="G175" i="5"/>
  <c r="G180" i="5"/>
  <c r="G182" i="5"/>
  <c r="G184" i="5"/>
  <c r="G187" i="5"/>
  <c r="G192" i="5"/>
  <c r="G194" i="5"/>
  <c r="G199" i="5"/>
  <c r="G201" i="5"/>
  <c r="G203" i="5"/>
  <c r="G204" i="5"/>
  <c r="G206" i="5"/>
  <c r="G210" i="5"/>
  <c r="G214" i="5"/>
  <c r="G216" i="5"/>
  <c r="G221" i="5"/>
  <c r="G223" i="5"/>
  <c r="G225" i="5"/>
  <c r="G226" i="5"/>
  <c r="G227" i="5"/>
  <c r="G232" i="5"/>
  <c r="G234" i="5"/>
  <c r="G238" i="5"/>
  <c r="G243" i="5"/>
  <c r="G248" i="5"/>
  <c r="G249" i="5"/>
  <c r="G251" i="5"/>
  <c r="G252" i="5"/>
  <c r="G253" i="5"/>
  <c r="G254" i="5"/>
  <c r="G256" i="5"/>
  <c r="G257" i="5"/>
  <c r="G258" i="5"/>
  <c r="G259" i="5"/>
  <c r="G261" i="5"/>
  <c r="G262" i="5"/>
  <c r="G263" i="5"/>
  <c r="G267" i="5"/>
  <c r="F266" i="5"/>
  <c r="F265" i="5" s="1"/>
  <c r="E266" i="5"/>
  <c r="E265" i="5" s="1"/>
  <c r="E264" i="5" s="1"/>
  <c r="F260" i="5"/>
  <c r="E260" i="5"/>
  <c r="F255" i="5"/>
  <c r="H255" i="5" s="1"/>
  <c r="E255" i="5"/>
  <c r="F250" i="5"/>
  <c r="E250" i="5"/>
  <c r="F247" i="5"/>
  <c r="E247" i="5"/>
  <c r="F242" i="5"/>
  <c r="F241" i="5" s="1"/>
  <c r="H241" i="5" s="1"/>
  <c r="E242" i="5"/>
  <c r="E241" i="5" s="1"/>
  <c r="F237" i="5"/>
  <c r="E237" i="5"/>
  <c r="E236" i="5" s="1"/>
  <c r="F231" i="5"/>
  <c r="E231" i="5"/>
  <c r="D231" i="5"/>
  <c r="F233" i="5"/>
  <c r="E233" i="5"/>
  <c r="D233" i="5"/>
  <c r="F220" i="5"/>
  <c r="H220" i="5" s="1"/>
  <c r="E220" i="5"/>
  <c r="F222" i="5"/>
  <c r="E222" i="5"/>
  <c r="F224" i="5"/>
  <c r="E224" i="5"/>
  <c r="D222" i="5"/>
  <c r="E215" i="5"/>
  <c r="F215" i="5"/>
  <c r="F213" i="5"/>
  <c r="E213" i="5"/>
  <c r="F174" i="5"/>
  <c r="E174" i="5"/>
  <c r="E173" i="5" s="1"/>
  <c r="E172" i="5" s="1"/>
  <c r="F209" i="5"/>
  <c r="E209" i="5"/>
  <c r="E208" i="5" s="1"/>
  <c r="F198" i="5"/>
  <c r="F200" i="5"/>
  <c r="H200" i="5" s="1"/>
  <c r="F202" i="5"/>
  <c r="F205" i="5"/>
  <c r="H205" i="5" s="1"/>
  <c r="E198" i="5"/>
  <c r="E200" i="5"/>
  <c r="E202" i="5"/>
  <c r="E205" i="5"/>
  <c r="F191" i="5"/>
  <c r="E191" i="5"/>
  <c r="F193" i="5"/>
  <c r="E193" i="5"/>
  <c r="F179" i="5"/>
  <c r="E179" i="5"/>
  <c r="F181" i="5"/>
  <c r="E181" i="5"/>
  <c r="F183" i="5"/>
  <c r="E183" i="5"/>
  <c r="F186" i="5"/>
  <c r="F185" i="5" s="1"/>
  <c r="H185" i="5" s="1"/>
  <c r="E186" i="5"/>
  <c r="E185" i="5" s="1"/>
  <c r="F168" i="5"/>
  <c r="H168" i="5" s="1"/>
  <c r="E168" i="5"/>
  <c r="E167" i="5" s="1"/>
  <c r="E166" i="5" s="1"/>
  <c r="F163" i="5"/>
  <c r="E163" i="5"/>
  <c r="E7" i="5"/>
  <c r="G8" i="5"/>
  <c r="H8" i="5"/>
  <c r="G9" i="5"/>
  <c r="H9" i="5"/>
  <c r="G10" i="5"/>
  <c r="H10" i="5"/>
  <c r="E11" i="5"/>
  <c r="G12" i="5"/>
  <c r="H12" i="5"/>
  <c r="G13" i="5"/>
  <c r="H13" i="5"/>
  <c r="G14" i="5"/>
  <c r="H14" i="5"/>
  <c r="G15" i="5"/>
  <c r="H15" i="5"/>
  <c r="G16" i="5"/>
  <c r="H16" i="5"/>
  <c r="G17" i="5"/>
  <c r="H17" i="5"/>
  <c r="E18" i="5"/>
  <c r="G19" i="5"/>
  <c r="H19" i="5"/>
  <c r="G20" i="5"/>
  <c r="H20" i="5"/>
  <c r="G21" i="5"/>
  <c r="H21" i="5"/>
  <c r="G22" i="5"/>
  <c r="H22" i="5"/>
  <c r="G23" i="5"/>
  <c r="H23" i="5"/>
  <c r="G24" i="5"/>
  <c r="H24" i="5"/>
  <c r="G25" i="5"/>
  <c r="H25" i="5"/>
  <c r="G26" i="5"/>
  <c r="H26" i="5"/>
  <c r="G27" i="5"/>
  <c r="H27" i="5"/>
  <c r="E28" i="5"/>
  <c r="G29" i="5"/>
  <c r="H29" i="5"/>
  <c r="G30" i="5"/>
  <c r="H30" i="5"/>
  <c r="G31" i="5"/>
  <c r="H31" i="5"/>
  <c r="G32" i="5"/>
  <c r="H32" i="5"/>
  <c r="E37" i="5"/>
  <c r="E36" i="5" s="1"/>
  <c r="F37" i="5"/>
  <c r="F36" i="5" s="1"/>
  <c r="H36" i="5" s="1"/>
  <c r="E39" i="5"/>
  <c r="F39" i="5"/>
  <c r="E41" i="5"/>
  <c r="F41" i="5"/>
  <c r="E44" i="5"/>
  <c r="F44" i="5"/>
  <c r="H44" i="5" s="1"/>
  <c r="E46" i="5"/>
  <c r="F46" i="5"/>
  <c r="H46" i="5" s="1"/>
  <c r="E50" i="5"/>
  <c r="E49" i="5" s="1"/>
  <c r="F50" i="5"/>
  <c r="F49" i="5" s="1"/>
  <c r="H49" i="5" s="1"/>
  <c r="E57" i="5"/>
  <c r="F57" i="5"/>
  <c r="F56" i="5" s="1"/>
  <c r="H56" i="5" s="1"/>
  <c r="E65" i="5"/>
  <c r="E64" i="5" s="1"/>
  <c r="F65" i="5"/>
  <c r="F64" i="5" s="1"/>
  <c r="E68" i="5"/>
  <c r="F68" i="5"/>
  <c r="E71" i="5"/>
  <c r="H71" i="5"/>
  <c r="E76" i="5"/>
  <c r="F76" i="5"/>
  <c r="E84" i="5"/>
  <c r="F84" i="5"/>
  <c r="H84" i="5" s="1"/>
  <c r="E89" i="5"/>
  <c r="E88" i="5" s="1"/>
  <c r="E87" i="5" s="1"/>
  <c r="F89" i="5"/>
  <c r="H89" i="5" s="1"/>
  <c r="F96" i="5"/>
  <c r="F101" i="5"/>
  <c r="G101" i="5" s="1"/>
  <c r="E107" i="5"/>
  <c r="F107" i="5"/>
  <c r="E109" i="5"/>
  <c r="F109" i="5"/>
  <c r="D111" i="5"/>
  <c r="E111" i="5"/>
  <c r="F111" i="5"/>
  <c r="E116" i="5"/>
  <c r="F116" i="5"/>
  <c r="E118" i="5"/>
  <c r="F118" i="5"/>
  <c r="E120" i="5"/>
  <c r="F120" i="5"/>
  <c r="G120" i="5" s="1"/>
  <c r="E123" i="5"/>
  <c r="F123" i="5"/>
  <c r="D125" i="5"/>
  <c r="E125" i="5"/>
  <c r="F125" i="5"/>
  <c r="E127" i="5"/>
  <c r="F127" i="5"/>
  <c r="H127" i="5" s="1"/>
  <c r="D132" i="5"/>
  <c r="E132" i="5"/>
  <c r="E131" i="5" s="1"/>
  <c r="F132" i="5"/>
  <c r="F131" i="5" s="1"/>
  <c r="E136" i="5"/>
  <c r="E135" i="5" s="1"/>
  <c r="F136" i="5"/>
  <c r="G136" i="5" s="1"/>
  <c r="E140" i="5"/>
  <c r="F140" i="5"/>
  <c r="E143" i="5"/>
  <c r="F143" i="5"/>
  <c r="E147" i="5"/>
  <c r="F147" i="5"/>
  <c r="E151" i="5"/>
  <c r="E150" i="5" s="1"/>
  <c r="F151" i="5"/>
  <c r="G151" i="5" s="1"/>
  <c r="E155" i="5"/>
  <c r="E154" i="5" s="1"/>
  <c r="F155" i="5"/>
  <c r="H155" i="5" s="1"/>
  <c r="E159" i="5"/>
  <c r="F159" i="5"/>
  <c r="F158" i="5" s="1"/>
  <c r="H158" i="5" s="1"/>
  <c r="G116" i="5" l="1"/>
  <c r="G64" i="5"/>
  <c r="G247" i="5"/>
  <c r="G39" i="5"/>
  <c r="F212" i="5"/>
  <c r="H212" i="5" s="1"/>
  <c r="G215" i="5"/>
  <c r="G84" i="5"/>
  <c r="H111" i="5"/>
  <c r="G49" i="5"/>
  <c r="G76" i="5"/>
  <c r="E230" i="5"/>
  <c r="E229" i="5" s="1"/>
  <c r="G186" i="5"/>
  <c r="G191" i="5"/>
  <c r="G50" i="5"/>
  <c r="G222" i="5"/>
  <c r="G111" i="5"/>
  <c r="G202" i="5"/>
  <c r="G140" i="5"/>
  <c r="G123" i="5"/>
  <c r="G71" i="5"/>
  <c r="G44" i="5"/>
  <c r="G163" i="5"/>
  <c r="G193" i="5"/>
  <c r="G209" i="5"/>
  <c r="G168" i="5"/>
  <c r="G174" i="5"/>
  <c r="G233" i="5"/>
  <c r="H266" i="5"/>
  <c r="G255" i="5"/>
  <c r="G200" i="5"/>
  <c r="G147" i="5"/>
  <c r="G181" i="5"/>
  <c r="H231" i="5"/>
  <c r="G260" i="5"/>
  <c r="G46" i="5"/>
  <c r="H213" i="5"/>
  <c r="H151" i="5"/>
  <c r="G183" i="5"/>
  <c r="H123" i="5"/>
  <c r="H125" i="5"/>
  <c r="G143" i="5"/>
  <c r="G125" i="5"/>
  <c r="G179" i="5"/>
  <c r="G198" i="5"/>
  <c r="G224" i="5"/>
  <c r="G237" i="5"/>
  <c r="H209" i="5"/>
  <c r="G109" i="5"/>
  <c r="G241" i="5"/>
  <c r="G155" i="5"/>
  <c r="G127" i="5"/>
  <c r="G57" i="5"/>
  <c r="H174" i="5"/>
  <c r="G107" i="5"/>
  <c r="G68" i="5"/>
  <c r="G41" i="5"/>
  <c r="E246" i="5"/>
  <c r="E245" i="5" s="1"/>
  <c r="H116" i="5"/>
  <c r="G37" i="5"/>
  <c r="H140" i="5"/>
  <c r="H215" i="5"/>
  <c r="G159" i="5"/>
  <c r="G205" i="5"/>
  <c r="G242" i="5"/>
  <c r="G89" i="5"/>
  <c r="G36" i="5"/>
  <c r="G131" i="5"/>
  <c r="G118" i="5"/>
  <c r="G96" i="5"/>
  <c r="F95" i="5"/>
  <c r="F94" i="5" s="1"/>
  <c r="G185" i="5"/>
  <c r="F246" i="5"/>
  <c r="G246" i="5" s="1"/>
  <c r="F264" i="5"/>
  <c r="G265" i="5"/>
  <c r="H265" i="5"/>
  <c r="G266" i="5"/>
  <c r="G213" i="5"/>
  <c r="H198" i="5"/>
  <c r="H57" i="5"/>
  <c r="H224" i="5"/>
  <c r="H183" i="5"/>
  <c r="H96" i="5"/>
  <c r="H237" i="5"/>
  <c r="H136" i="5"/>
  <c r="H250" i="5"/>
  <c r="H222" i="5"/>
  <c r="H181" i="5"/>
  <c r="H109" i="5"/>
  <c r="H41" i="5"/>
  <c r="G250" i="5"/>
  <c r="H193" i="5"/>
  <c r="H163" i="5"/>
  <c r="H68" i="5"/>
  <c r="H260" i="5"/>
  <c r="H233" i="5"/>
  <c r="H179" i="5"/>
  <c r="H147" i="5"/>
  <c r="H120" i="5"/>
  <c r="H107" i="5"/>
  <c r="H39" i="5"/>
  <c r="F219" i="5"/>
  <c r="G220" i="5"/>
  <c r="H247" i="5"/>
  <c r="H191" i="5"/>
  <c r="H132" i="5"/>
  <c r="F178" i="5"/>
  <c r="F173" i="5"/>
  <c r="G132" i="5"/>
  <c r="H159" i="5"/>
  <c r="H131" i="5"/>
  <c r="H118" i="5"/>
  <c r="H65" i="5"/>
  <c r="H50" i="5"/>
  <c r="H37" i="5"/>
  <c r="G231" i="5"/>
  <c r="G65" i="5"/>
  <c r="H202" i="5"/>
  <c r="H143" i="5"/>
  <c r="H76" i="5"/>
  <c r="H64" i="5"/>
  <c r="E212" i="5"/>
  <c r="H101" i="5"/>
  <c r="D230" i="5"/>
  <c r="D229" i="5" s="1"/>
  <c r="H242" i="5"/>
  <c r="H186" i="5"/>
  <c r="E240" i="5"/>
  <c r="F240" i="5"/>
  <c r="F236" i="5"/>
  <c r="E219" i="5"/>
  <c r="E218" i="5" s="1"/>
  <c r="F230" i="5"/>
  <c r="E197" i="5"/>
  <c r="E196" i="5" s="1"/>
  <c r="G28" i="5"/>
  <c r="G18" i="5"/>
  <c r="F190" i="5"/>
  <c r="E178" i="5"/>
  <c r="E177" i="5" s="1"/>
  <c r="F197" i="5"/>
  <c r="F196" i="5" s="1"/>
  <c r="E190" i="5"/>
  <c r="E189" i="5" s="1"/>
  <c r="F208" i="5"/>
  <c r="E158" i="5"/>
  <c r="G158" i="5" s="1"/>
  <c r="F135" i="5"/>
  <c r="G7" i="5"/>
  <c r="E115" i="5"/>
  <c r="F139" i="5"/>
  <c r="F106" i="5"/>
  <c r="F167" i="5"/>
  <c r="F115" i="5"/>
  <c r="H7" i="5"/>
  <c r="G11" i="5"/>
  <c r="F67" i="5"/>
  <c r="F154" i="5"/>
  <c r="E95" i="5"/>
  <c r="E94" i="5" s="1"/>
  <c r="E35" i="5"/>
  <c r="E139" i="5"/>
  <c r="E122" i="5"/>
  <c r="F100" i="5"/>
  <c r="F35" i="5"/>
  <c r="H35" i="5" s="1"/>
  <c r="E56" i="5"/>
  <c r="G56" i="5" s="1"/>
  <c r="E6" i="5"/>
  <c r="E5" i="5" s="1"/>
  <c r="H28" i="5"/>
  <c r="H11" i="5"/>
  <c r="F6" i="5"/>
  <c r="F5" i="5" s="1"/>
  <c r="E106" i="5"/>
  <c r="E105" i="5" s="1"/>
  <c r="E130" i="5"/>
  <c r="F122" i="5"/>
  <c r="F146" i="5"/>
  <c r="E146" i="5"/>
  <c r="F150" i="5"/>
  <c r="F88" i="5"/>
  <c r="E67" i="5"/>
  <c r="E63" i="5" s="1"/>
  <c r="H18" i="5"/>
  <c r="D7" i="4"/>
  <c r="C7" i="4"/>
  <c r="D10" i="4"/>
  <c r="C10" i="4"/>
  <c r="D12" i="4"/>
  <c r="C12" i="4"/>
  <c r="D16" i="4"/>
  <c r="D15" i="4" s="1"/>
  <c r="C16" i="4"/>
  <c r="C15" i="4" s="1"/>
  <c r="D18" i="4"/>
  <c r="D19" i="4"/>
  <c r="C19" i="4"/>
  <c r="C18" i="4" s="1"/>
  <c r="D21" i="4"/>
  <c r="C21" i="4"/>
  <c r="D24" i="4"/>
  <c r="D23" i="4" s="1"/>
  <c r="C24" i="4"/>
  <c r="C23" i="4" s="1"/>
  <c r="C6" i="4" l="1"/>
  <c r="C5" i="4" s="1"/>
  <c r="C29" i="4" s="1"/>
  <c r="D6" i="4"/>
  <c r="D5" i="4"/>
  <c r="D29" i="4" s="1"/>
  <c r="G212" i="5"/>
  <c r="F245" i="5"/>
  <c r="G245" i="5" s="1"/>
  <c r="H246" i="5"/>
  <c r="F189" i="5"/>
  <c r="G190" i="5"/>
  <c r="H190" i="5"/>
  <c r="G219" i="5"/>
  <c r="H219" i="5"/>
  <c r="G122" i="5"/>
  <c r="H122" i="5"/>
  <c r="G150" i="5"/>
  <c r="H150" i="5"/>
  <c r="H115" i="5"/>
  <c r="G115" i="5"/>
  <c r="G146" i="5"/>
  <c r="H146" i="5"/>
  <c r="G167" i="5"/>
  <c r="H167" i="5"/>
  <c r="H100" i="5"/>
  <c r="G100" i="5"/>
  <c r="G196" i="5"/>
  <c r="H196" i="5"/>
  <c r="G135" i="5"/>
  <c r="H135" i="5"/>
  <c r="F105" i="5"/>
  <c r="G106" i="5"/>
  <c r="H106" i="5"/>
  <c r="G139" i="5"/>
  <c r="H139" i="5"/>
  <c r="F229" i="5"/>
  <c r="G230" i="5"/>
  <c r="H230" i="5"/>
  <c r="H173" i="5"/>
  <c r="G173" i="5"/>
  <c r="G95" i="5"/>
  <c r="H95" i="5"/>
  <c r="G236" i="5"/>
  <c r="H236" i="5"/>
  <c r="F177" i="5"/>
  <c r="G178" i="5"/>
  <c r="H178" i="5"/>
  <c r="G154" i="5"/>
  <c r="H154" i="5"/>
  <c r="G208" i="5"/>
  <c r="H208" i="5"/>
  <c r="F172" i="5"/>
  <c r="F63" i="5"/>
  <c r="G67" i="5"/>
  <c r="H67" i="5"/>
  <c r="G240" i="5"/>
  <c r="H240" i="5"/>
  <c r="G264" i="5"/>
  <c r="H264" i="5"/>
  <c r="G88" i="5"/>
  <c r="H88" i="5"/>
  <c r="G197" i="5"/>
  <c r="H197" i="5"/>
  <c r="F218" i="5"/>
  <c r="F130" i="5"/>
  <c r="E114" i="5"/>
  <c r="F166" i="5"/>
  <c r="G6" i="5"/>
  <c r="G35" i="5"/>
  <c r="H6" i="5"/>
  <c r="F87" i="5"/>
  <c r="F114" i="5"/>
  <c r="G5" i="5"/>
  <c r="H5" i="5"/>
  <c r="F63" i="4"/>
  <c r="F79" i="4"/>
  <c r="F84" i="4"/>
  <c r="D83" i="4"/>
  <c r="E83" i="4" s="1"/>
  <c r="C83" i="4"/>
  <c r="B83" i="4"/>
  <c r="F83" i="4" s="1"/>
  <c r="D80" i="4"/>
  <c r="D76" i="4"/>
  <c r="E76" i="4" s="1"/>
  <c r="C80" i="4"/>
  <c r="C76" i="4"/>
  <c r="D62" i="4"/>
  <c r="C62" i="4"/>
  <c r="D72" i="4"/>
  <c r="E72" i="4" s="1"/>
  <c r="D70" i="4"/>
  <c r="E70" i="4" s="1"/>
  <c r="D52" i="4"/>
  <c r="E52" i="4" s="1"/>
  <c r="D45" i="4"/>
  <c r="E45" i="4" s="1"/>
  <c r="D40" i="4"/>
  <c r="E40" i="4" s="1"/>
  <c r="C72" i="4"/>
  <c r="C70" i="4"/>
  <c r="C52" i="4"/>
  <c r="C45" i="4"/>
  <c r="C40" i="4"/>
  <c r="D37" i="4"/>
  <c r="C37" i="4"/>
  <c r="D35" i="4"/>
  <c r="E35" i="4" s="1"/>
  <c r="C35" i="4"/>
  <c r="D33" i="4"/>
  <c r="C33" i="4"/>
  <c r="B23" i="7"/>
  <c r="F23" i="7" s="1"/>
  <c r="E37" i="4" l="1"/>
  <c r="E80" i="4"/>
  <c r="E62" i="4"/>
  <c r="E33" i="4"/>
  <c r="C32" i="4"/>
  <c r="C31" i="4" s="1"/>
  <c r="H245" i="5"/>
  <c r="G130" i="5"/>
  <c r="H130" i="5"/>
  <c r="G63" i="5"/>
  <c r="H63" i="5"/>
  <c r="G218" i="5"/>
  <c r="H218" i="5"/>
  <c r="G172" i="5"/>
  <c r="H172" i="5"/>
  <c r="G94" i="5"/>
  <c r="H94" i="5"/>
  <c r="G105" i="5"/>
  <c r="H105" i="5"/>
  <c r="G114" i="5"/>
  <c r="H114" i="5"/>
  <c r="G87" i="5"/>
  <c r="H87" i="5"/>
  <c r="G177" i="5"/>
  <c r="H177" i="5"/>
  <c r="G229" i="5"/>
  <c r="H229" i="5"/>
  <c r="G166" i="5"/>
  <c r="H166" i="5"/>
  <c r="G189" i="5"/>
  <c r="H189" i="5"/>
  <c r="C75" i="4"/>
  <c r="C74" i="4" s="1"/>
  <c r="C85" i="4" s="1"/>
  <c r="D75" i="4"/>
  <c r="D32" i="4"/>
  <c r="D39" i="4"/>
  <c r="C39" i="4"/>
  <c r="D74" i="4" l="1"/>
  <c r="E74" i="4" s="1"/>
  <c r="E75" i="4"/>
  <c r="E39" i="4"/>
  <c r="E32" i="4"/>
  <c r="D31" i="4"/>
  <c r="D85" i="4" s="1"/>
  <c r="E85" i="4" s="1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F47" i="4"/>
  <c r="F48" i="4"/>
  <c r="F49" i="4"/>
  <c r="F50" i="4"/>
  <c r="F51" i="4"/>
  <c r="F52" i="4"/>
  <c r="F53" i="4"/>
  <c r="F54" i="4"/>
  <c r="F55" i="4"/>
  <c r="F56" i="4"/>
  <c r="F57" i="4"/>
  <c r="F58" i="4"/>
  <c r="F59" i="4"/>
  <c r="F60" i="4"/>
  <c r="F61" i="4"/>
  <c r="F62" i="4"/>
  <c r="F64" i="4"/>
  <c r="F65" i="4"/>
  <c r="F66" i="4"/>
  <c r="F67" i="4"/>
  <c r="F68" i="4"/>
  <c r="F69" i="4"/>
  <c r="F70" i="4"/>
  <c r="F71" i="4"/>
  <c r="F72" i="4"/>
  <c r="F73" i="4"/>
  <c r="F74" i="4"/>
  <c r="F75" i="4"/>
  <c r="F76" i="4"/>
  <c r="F77" i="4"/>
  <c r="F78" i="4"/>
  <c r="F80" i="4"/>
  <c r="F81" i="4"/>
  <c r="F82" i="4"/>
  <c r="F6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E6" i="4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B10" i="7" l="1"/>
  <c r="F10" i="7" s="1"/>
  <c r="F16" i="7" l="1"/>
  <c r="E16" i="7"/>
  <c r="F3" i="7"/>
  <c r="E3" i="7"/>
  <c r="F85" i="4" l="1"/>
  <c r="F28" i="4"/>
  <c r="F31" i="4"/>
  <c r="F5" i="4"/>
  <c r="E31" i="4"/>
  <c r="E28" i="4"/>
  <c r="E5" i="4"/>
  <c r="E29" i="4"/>
  <c r="F29" i="4" l="1"/>
</calcChain>
</file>

<file path=xl/sharedStrings.xml><?xml version="1.0" encoding="utf-8"?>
<sst xmlns="http://schemas.openxmlformats.org/spreadsheetml/2006/main" count="412" uniqueCount="245">
  <si>
    <t>Oznaka</t>
  </si>
  <si>
    <t>Razlika - višak/manjak</t>
  </si>
  <si>
    <t xml:space="preserve"> PRIHODI UKUPNO</t>
  </si>
  <si>
    <t>RASHODI UKUPNO</t>
  </si>
  <si>
    <t>Neto zaduživanje/financiranje</t>
  </si>
  <si>
    <t>3235-Zakupnine i najamnine</t>
  </si>
  <si>
    <t xml:space="preserve">PRIHODI I RASHODI </t>
  </si>
  <si>
    <t>OPĆI DIO - RAČUN PRIHODA I RASHODA</t>
  </si>
  <si>
    <t>Prihodi poslovanja</t>
  </si>
  <si>
    <t>Prihodi od prodaje nefinancijske imovine</t>
  </si>
  <si>
    <t>Rashodi poslovanja</t>
  </si>
  <si>
    <t>Rashodi za nabavu nefinancijske imovine</t>
  </si>
  <si>
    <t>RAČUN FINANCIRANJA</t>
  </si>
  <si>
    <t xml:space="preserve">Rashodi i izdaci po izvorima financiranja, ekonomskoj i programskoj  klasifikaciji </t>
  </si>
  <si>
    <t>OPĆI DIO</t>
  </si>
  <si>
    <t>6 Prihodi poslovanja</t>
  </si>
  <si>
    <t>63 Pomoći iz inozemstva i od subjekata unutar općeg proračuna</t>
  </si>
  <si>
    <t>636 Pomoći proračunskim korisnicima iz proračuna koji im nije nadležan</t>
  </si>
  <si>
    <t>6361 Tekuće pomoći proračunskim korisnicima iz proračuna koji im nije nadležan</t>
  </si>
  <si>
    <t>6362 Kapitalne pomoći proračunskim korisnicima iz proračuna koji im nije nadležan</t>
  </si>
  <si>
    <t>65 Prihodi od upravnih i administrativnih pristojbi, pristojbi po posebnim propisima i naknada</t>
  </si>
  <si>
    <t>652 Prihodi po posebnim propisima</t>
  </si>
  <si>
    <t>6526 Ostali nespomenuti prihodi</t>
  </si>
  <si>
    <t>66 Prihodi od prodaje proizvoda i robe te pruženih usluga i prihodi od donacija te povrati po protestiranim jamstvima</t>
  </si>
  <si>
    <t>661 Prihodi od prodaje proizvoda i robe te pruženih usluga</t>
  </si>
  <si>
    <t>6615 Prihodi od pruženih usluga</t>
  </si>
  <si>
    <t>663-Donacije od pravnih i fiz.osoba</t>
  </si>
  <si>
    <t>6631-Tekuće donacije</t>
  </si>
  <si>
    <t>671 Prihodi iz nadležnog proračuna za financiranje redovne djelatnosti proračunskih korisnika</t>
  </si>
  <si>
    <t>6711 Prihodi iz nadležnog proračuna za financiranje rashoda poslovanja</t>
  </si>
  <si>
    <t>6712 Prihodi iz nadležnog proračuna za nabavu nefinancijske imovine</t>
  </si>
  <si>
    <t>922 VIŠAK PRIHODA</t>
  </si>
  <si>
    <t>SVEUKUPNO PRIHODI+VIŠAK PRIHODA</t>
  </si>
  <si>
    <t>3 Rashodi poslovanja</t>
  </si>
  <si>
    <t>31 Rashodi za zaposlene</t>
  </si>
  <si>
    <t>311 Plaće (Bruto)</t>
  </si>
  <si>
    <t>3111 Plaće za redovan rad</t>
  </si>
  <si>
    <t>312 Ostali rashodi za zaposlene</t>
  </si>
  <si>
    <t>3121 Ostali rashodi za zaposlene</t>
  </si>
  <si>
    <t>313 Doprinosi na plaće</t>
  </si>
  <si>
    <t>3132 Doprinosi za obvezno zdravstveno osiguranje</t>
  </si>
  <si>
    <t>32 Materijalni rashodi</t>
  </si>
  <si>
    <t>321 Naknade troškova zaposlenima</t>
  </si>
  <si>
    <t>3211 Službena putovanja</t>
  </si>
  <si>
    <t>3212 Naknade za prijevoz, za rad na terenu i odvojeni život</t>
  </si>
  <si>
    <t>3213 Stručno usavršavanje zaposlenika</t>
  </si>
  <si>
    <t>322 Rashodi za materijal i energiju</t>
  </si>
  <si>
    <t>3221 Uredski materijal i ostali materijalni rashodi</t>
  </si>
  <si>
    <t>3222 Materijal i sirovine</t>
  </si>
  <si>
    <t>3223 Energija</t>
  </si>
  <si>
    <t>3224 Materijal i dijelovi za tekuće i investicijsko održavanje</t>
  </si>
  <si>
    <t>3225 Sitni inventar i auto gume</t>
  </si>
  <si>
    <t>323 Rashodi za usluge</t>
  </si>
  <si>
    <t>3231 Usluge telefona, pošte i prijevoza</t>
  </si>
  <si>
    <t>3232 Usluge tekućeg i investicijskog održavanja</t>
  </si>
  <si>
    <t>3234 Komunalne usluge</t>
  </si>
  <si>
    <t>3236 Zdravstvene i veterinarske usluge</t>
  </si>
  <si>
    <t>3237 Intelektualne i osobne usluge</t>
  </si>
  <si>
    <t>3238 Računalne usluge</t>
  </si>
  <si>
    <t>3239 Ostale usluge</t>
  </si>
  <si>
    <t>329 Ostali nespomenuti rashodi poslovanja</t>
  </si>
  <si>
    <t>3292 Premije osiguranja</t>
  </si>
  <si>
    <t>3293 Reprezentacija</t>
  </si>
  <si>
    <t>3294 Članarine i norme</t>
  </si>
  <si>
    <t>3295 Pristojbe i naknade</t>
  </si>
  <si>
    <t>3299 Ostali nespomenuti rashodi poslovanja</t>
  </si>
  <si>
    <t>4 Rashodi za nabavu nefinancijske imovine</t>
  </si>
  <si>
    <t>42 Rashodi za nabavu proizvedene dugotrajne imovine</t>
  </si>
  <si>
    <t>422 Postrojenja i oprema</t>
  </si>
  <si>
    <t>4221 Uredska oprema i namještaj</t>
  </si>
  <si>
    <t>424 Knjige, umjetnička djela i ostale izložbene vrijednosti</t>
  </si>
  <si>
    <t>SVEUKUPNO RASHODI</t>
  </si>
  <si>
    <t>SVEUKUPNO PRIHODI:</t>
  </si>
  <si>
    <t>SVEUKUPNO RASHODI:</t>
  </si>
  <si>
    <t>RASHODI PO IZVORIMA FINANCIRANJA</t>
  </si>
  <si>
    <t xml:space="preserve">                           PRIHODI PO IZVORIMA FIHNANCIIRANJA </t>
  </si>
  <si>
    <t>Primici od financijske imovine i zaduživanja</t>
  </si>
  <si>
    <t>Izdaci za financijsku imovinu i otplate zajmova</t>
  </si>
  <si>
    <t>Račun rashoda-naziv računa</t>
  </si>
  <si>
    <t>4241-Knjige u knižnicama</t>
  </si>
  <si>
    <t>4 RASHODI ZA NABAVU NEFINANCIJSKE IMOVINE</t>
  </si>
  <si>
    <t>42 RASHODI ZA NABAVU PROIZVEDENE DUGOTRAJNE IMOVINE</t>
  </si>
  <si>
    <t xml:space="preserve"> RAČUN PRIHODA I RASHODA</t>
  </si>
  <si>
    <t>639 Prijenosi između proračunskih korisnika istog proračuna</t>
  </si>
  <si>
    <t>6391- Tekući prijenosi između proračunskih korisnika istog proračuna</t>
  </si>
  <si>
    <t>6393- Tekući prijenosi između proračunskih korisnika istog proračuna temeljem prijenosa EU sredstzava</t>
  </si>
  <si>
    <t>Vlastiti prihodi</t>
  </si>
  <si>
    <t xml:space="preserve">Višak/manjak prihoda </t>
  </si>
  <si>
    <t>Donacije</t>
  </si>
  <si>
    <t xml:space="preserve">Vlastiti prihodi </t>
  </si>
  <si>
    <t>3233-usl.promidžbe i informiranja</t>
  </si>
  <si>
    <t>37 Naknade građanima i kućanstvima</t>
  </si>
  <si>
    <t xml:space="preserve">3722 Naknade građanima i kućanstvima u naravi </t>
  </si>
  <si>
    <t xml:space="preserve">42411 Školski udžbenici </t>
  </si>
  <si>
    <t xml:space="preserve">4241 Knjige u knjižnici </t>
  </si>
  <si>
    <t>3214 Ostale naknade troškova zaposlenima</t>
  </si>
  <si>
    <t>Opći prihodi i primitci</t>
  </si>
  <si>
    <t xml:space="preserve">Prihodi za posebne namjene </t>
  </si>
  <si>
    <t>Pomoći</t>
  </si>
  <si>
    <t xml:space="preserve">Pomoći </t>
  </si>
  <si>
    <t>PRIHODI I RASHODI PREMA EKONOMSKOJ KLASIFIKACIJI</t>
  </si>
  <si>
    <t>Indeks 5./2.</t>
  </si>
  <si>
    <t>Indeks 4./3. (5.)</t>
  </si>
  <si>
    <t>Indeks 4./1. (6.)</t>
  </si>
  <si>
    <t>Konto</t>
  </si>
  <si>
    <t>RASHODI POSLOVANJA</t>
  </si>
  <si>
    <t>Plaće za redovan rad</t>
  </si>
  <si>
    <t>Ostali rashodi za zaposlene</t>
  </si>
  <si>
    <t>Doprinosi za zdravstveno osiguranje</t>
  </si>
  <si>
    <t>Doprinosi za obavezno zdravstveno osiguranje</t>
  </si>
  <si>
    <t xml:space="preserve"> MATERIJALNI RASHODI</t>
  </si>
  <si>
    <t>NAKNADE TROŠKOVA ZAPOSLENICIMA</t>
  </si>
  <si>
    <t>Službena putovanja</t>
  </si>
  <si>
    <t>Naknade za prijevoz na posao i s posla</t>
  </si>
  <si>
    <t>Stručno usavršavanje zaposlenika</t>
  </si>
  <si>
    <t xml:space="preserve"> NAKNADE TROŠKOVA ZAPOSLENICIMA</t>
  </si>
  <si>
    <t>MATERIJALNI RASHODI</t>
  </si>
  <si>
    <t>Uredski materijal</t>
  </si>
  <si>
    <t>Energija</t>
  </si>
  <si>
    <t>Materijali i dijelovi za tekuć.i inves.održ.</t>
  </si>
  <si>
    <t>Sitni inventar i auto gume</t>
  </si>
  <si>
    <t>Materijal i sirovine</t>
  </si>
  <si>
    <t>RASHODI ZA USLUGE</t>
  </si>
  <si>
    <t>Usluge telefona ,pošte i prijevoza</t>
  </si>
  <si>
    <t>Usluge tekuć.i investic.održavanja</t>
  </si>
  <si>
    <t>Usluge promidžbe i informiranja</t>
  </si>
  <si>
    <t>Komunalne usluge</t>
  </si>
  <si>
    <t>Zakupnine i najamnine</t>
  </si>
  <si>
    <t xml:space="preserve">Zdravstvene usluge </t>
  </si>
  <si>
    <t>Intelektualne i osobne usluge</t>
  </si>
  <si>
    <t>Računalne usluge</t>
  </si>
  <si>
    <t>Ostale usluge</t>
  </si>
  <si>
    <t>Premije osiguranja</t>
  </si>
  <si>
    <t>Reprezentacija</t>
  </si>
  <si>
    <t>Članarine</t>
  </si>
  <si>
    <t>Ostali nespom.rashodi poslovanja</t>
  </si>
  <si>
    <t xml:space="preserve"> RASHODI ZA NABAVU NEFINANCIJSKE IMOVINE</t>
  </si>
  <si>
    <t>RASHODI ZA NABAVU PROIZVEDENE DUGOTRAJNE IMOVINE</t>
  </si>
  <si>
    <t>POSTROJENJA I OPREMA</t>
  </si>
  <si>
    <t>Uredska oprema i namještaj</t>
  </si>
  <si>
    <t>RASHODI ZA ZAPOSLENE</t>
  </si>
  <si>
    <t>Naknade troškova zaposlenima</t>
  </si>
  <si>
    <t>Rashodi za materijal i energiju</t>
  </si>
  <si>
    <t>Materijal i dijelovi za tek. i inv.održavanje</t>
  </si>
  <si>
    <t>Sitan inventar</t>
  </si>
  <si>
    <t>Rashodi za usluge</t>
  </si>
  <si>
    <t>Ostali rashodi poslovanja</t>
  </si>
  <si>
    <t>Ostali nespomenutu rashodi</t>
  </si>
  <si>
    <t>Izvor financiranja</t>
  </si>
  <si>
    <t xml:space="preserve">MATERIJALNI RASHODI </t>
  </si>
  <si>
    <t>RASHODI ZA NABAVU NEFINANCIJSKE IMOVINE</t>
  </si>
  <si>
    <t>Prihod za posebne namjene 65</t>
  </si>
  <si>
    <t>Vlastiti prihod 66</t>
  </si>
  <si>
    <t>Opći prihodi i primici 671</t>
  </si>
  <si>
    <t>Plaće za zaposlene</t>
  </si>
  <si>
    <t>Pomoći MZO plaće 63</t>
  </si>
  <si>
    <t>Novčana nak.posl.zbog.nezapoš. osoba s invalid.</t>
  </si>
  <si>
    <t>OSTALI NESP. RASHODI POSLOVANJA</t>
  </si>
  <si>
    <t>Pomoći MZO ostali rashodi 63</t>
  </si>
  <si>
    <t xml:space="preserve">Ostale naknade građanima i kućanstvima </t>
  </si>
  <si>
    <t>Naknada građanima i kućanstvima u novcu -prijevoz djece s poteškoćama TUR</t>
  </si>
  <si>
    <t>Ostali nesp. rashodi poslovanja</t>
  </si>
  <si>
    <t>Pomoći JLS grad Nin 63</t>
  </si>
  <si>
    <t>Ostale naknade troškova zaposlenima</t>
  </si>
  <si>
    <t xml:space="preserve">Naknada troškova zaposlenima </t>
  </si>
  <si>
    <t>Ostali nespomenuti rashodi</t>
  </si>
  <si>
    <t xml:space="preserve">Ostali nespomenuti rashodi poslovanja </t>
  </si>
  <si>
    <t>RASHODI POLOVANJA</t>
  </si>
  <si>
    <t>Natjecanje i smotre  110</t>
  </si>
  <si>
    <t>Javne potrebe u prosvjeti 110</t>
  </si>
  <si>
    <t xml:space="preserve">Podizanje kvalitete i stndarda u šk. - 42  Višak poslovanja </t>
  </si>
  <si>
    <t>Osnovni materijal i sirovine</t>
  </si>
  <si>
    <t>Postrojenja i oprema</t>
  </si>
  <si>
    <t>Projekt ERASMUS+ KA121 SCH -42 Višak poslovanja</t>
  </si>
  <si>
    <t>Sitni inventar</t>
  </si>
  <si>
    <t>Tekuće donacije</t>
  </si>
  <si>
    <t>Indeks 4./3.</t>
  </si>
  <si>
    <t>Indeks 4./2.</t>
  </si>
  <si>
    <t xml:space="preserve"> Shema školskog voća i povrća</t>
  </si>
  <si>
    <t>Namirnice</t>
  </si>
  <si>
    <t>Indeks 5./3.</t>
  </si>
  <si>
    <t xml:space="preserve">638 Pomoći temeljem prijenosa EU sredstava </t>
  </si>
  <si>
    <t>6381 Tekuće pomoći temeljem prijenosa EU sredstava</t>
  </si>
  <si>
    <t>67 Prihodi iz nadležnog proračuna</t>
  </si>
  <si>
    <t>Indeks 4./2. (5.)</t>
  </si>
  <si>
    <t>VIŠKOVI / MANJKOVI</t>
  </si>
  <si>
    <t>Ukupan donos viška manjka/ iz prethode(ih)godina</t>
  </si>
  <si>
    <t>Višak iz prethode(ih)godina koji će se rasporediti</t>
  </si>
  <si>
    <t>Brojčana oznaka i naziv računa prihoda i rashoda</t>
  </si>
  <si>
    <t>3296 Troškovi sudskih postupaka</t>
  </si>
  <si>
    <t>38  Ostali rashodi</t>
  </si>
  <si>
    <t>3812 Tekuće donacije u naravi</t>
  </si>
  <si>
    <t xml:space="preserve">Doprinosi za obavezno zdravstveno osiguranje </t>
  </si>
  <si>
    <t>Ostale naknade trošk. zaposlenima</t>
  </si>
  <si>
    <t>Usluge tekućeg i inv. održavanja</t>
  </si>
  <si>
    <t>Materijal i sirovinre</t>
  </si>
  <si>
    <t>Udžbenici</t>
  </si>
  <si>
    <t>Prehrana za učenike - pomoći MZO 63</t>
  </si>
  <si>
    <t>Zalihe menstrualnih higijenskih potrepština - pomoći MZO 63</t>
  </si>
  <si>
    <t>OSTALI RASHODI</t>
  </si>
  <si>
    <t>Materijal za hig.potrebe i njegu</t>
  </si>
  <si>
    <t xml:space="preserve">Projekt ERASMUS+ KA121 SCH </t>
  </si>
  <si>
    <t xml:space="preserve">Inkluzija - korak bliže društvu bez prepreka </t>
  </si>
  <si>
    <t xml:space="preserve">Naknade građanima i kućanstvima </t>
  </si>
  <si>
    <t>Ostvarenje/Izvršenje 2024.god</t>
  </si>
  <si>
    <t>Službena radna i zaštitna odjeća i obuća</t>
  </si>
  <si>
    <t>Telefoni i ostali komunikacijski uređaji</t>
  </si>
  <si>
    <t>HITNE INTERVENCIJE U OSNOVNIM ŠKOLAMA</t>
  </si>
  <si>
    <t>Materijal i dijelovi za tek. održavanje</t>
  </si>
  <si>
    <t>Usluge tekućeg i investicijskog održ.</t>
  </si>
  <si>
    <t xml:space="preserve">Materijal i sirovine </t>
  </si>
  <si>
    <t>4241-Knjige u knižnicama (višak)</t>
  </si>
  <si>
    <t>3227 Službena radna i zaštitna odjeća i obuća</t>
  </si>
  <si>
    <t>4222 Telefoni i ostali komunikacijski uređaji</t>
  </si>
  <si>
    <t>922 Višak prihoda iz prošle godine</t>
  </si>
  <si>
    <t xml:space="preserve">Višak/manjak prihoda preneseni </t>
  </si>
  <si>
    <t xml:space="preserve">Višak prihoda </t>
  </si>
  <si>
    <t xml:space="preserve">IZVJEŠTAJ O IZVRŠENJU FINANCIJSKOG PLANA ZA  RAZDOBLJE 01.01-31.12.2025. GODINE </t>
  </si>
  <si>
    <t>Ostvarenje/Izvršenje 2024.</t>
  </si>
  <si>
    <t>Plan 2025</t>
  </si>
  <si>
    <t>Ostvarenje/Izvršenje  2025</t>
  </si>
  <si>
    <t>Ostvarenje/Izvršenje 2024</t>
  </si>
  <si>
    <t>Ostvarenje/Izvršenje 2025.god</t>
  </si>
  <si>
    <t>Ostvarenje 2024.god</t>
  </si>
  <si>
    <t xml:space="preserve">Plan 2025. </t>
  </si>
  <si>
    <t>Ostvarenje 2025.</t>
  </si>
  <si>
    <t xml:space="preserve">3291  Naknade članovima povjerenstva </t>
  </si>
  <si>
    <t>4226 Sportska oprema</t>
  </si>
  <si>
    <t xml:space="preserve">426 Nematerijalna proizvedena imovina </t>
  </si>
  <si>
    <t>4264 Ostala nematerijalna proizvedena imovina</t>
  </si>
  <si>
    <t>Ostvarenje 2024</t>
  </si>
  <si>
    <t xml:space="preserve"> Plan 2025</t>
  </si>
  <si>
    <t>Intelektualne usluge</t>
  </si>
  <si>
    <t>Sportska oprema</t>
  </si>
  <si>
    <t>,</t>
  </si>
  <si>
    <t>Projektna dokumentacija - Javne potrebe u prosvjeti 110</t>
  </si>
  <si>
    <t xml:space="preserve">Izrada projektne dokumentacije </t>
  </si>
  <si>
    <t>Centar izvrsnosti OŠ rad s darovitim učenicima</t>
  </si>
  <si>
    <t>Naknade članovima povjerenstva</t>
  </si>
  <si>
    <t>Baština Zadarske županije  110</t>
  </si>
  <si>
    <t>Ostvarenje 2024. god. (1.)</t>
  </si>
  <si>
    <t>Plan 2025. (2.)</t>
  </si>
  <si>
    <t>Ostvarenje 2025.(4.)</t>
  </si>
  <si>
    <t>Plan 2025 (2.)</t>
  </si>
  <si>
    <t>Ostvarenje  2025.(4.)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</si>
</sst>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7"/>
      <color theme="1"/>
      <name val="Verdana"/>
      <family val="2"/>
      <charset val="238"/>
    </font>
    <font>
      <b/>
      <sz val="7"/>
      <color theme="1"/>
      <name val="Verdana"/>
      <family val="2"/>
      <charset val="238"/>
    </font>
    <font>
      <sz val="12"/>
      <name val="Calibri"/>
      <family val="2"/>
      <charset val="238"/>
      <scheme val="minor"/>
    </font>
    <font>
      <sz val="8"/>
      <color theme="1"/>
      <name val="Verdana"/>
      <family val="2"/>
      <charset val="238"/>
    </font>
    <font>
      <sz val="9"/>
      <color theme="1"/>
      <name val="Verdana"/>
      <family val="2"/>
      <charset val="238"/>
    </font>
    <font>
      <b/>
      <sz val="9"/>
      <color theme="1"/>
      <name val="Verdana"/>
      <family val="2"/>
      <charset val="238"/>
    </font>
    <font>
      <sz val="10"/>
      <color theme="1"/>
      <name val="Arial"/>
      <family val="2"/>
      <charset val="238"/>
    </font>
    <font>
      <b/>
      <sz val="10"/>
      <color rgb="FF000000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name val="Times New Roman"/>
      <family val="1"/>
      <charset val="238"/>
    </font>
    <font>
      <b/>
      <sz val="14"/>
      <color theme="1"/>
      <name val="Arial"/>
      <family val="2"/>
      <charset val="238"/>
    </font>
    <font>
      <b/>
      <sz val="14"/>
      <color rgb="FF000000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10"/>
      <color rgb="FF000000"/>
      <name val="Times New Roman"/>
      <family val="1"/>
    </font>
    <font>
      <b/>
      <i/>
      <sz val="10"/>
      <color rgb="FF000000"/>
      <name val="Times New Roman"/>
      <family val="1"/>
      <charset val="238"/>
    </font>
    <font>
      <b/>
      <i/>
      <u/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i/>
      <sz val="9"/>
      <color theme="1"/>
      <name val="Arial"/>
      <family val="2"/>
      <charset val="238"/>
    </font>
    <font>
      <b/>
      <i/>
      <sz val="9"/>
      <color theme="1"/>
      <name val="Verdana"/>
      <family val="2"/>
      <charset val="238"/>
    </font>
    <font>
      <b/>
      <i/>
      <u/>
      <sz val="9"/>
      <color theme="1"/>
      <name val="Verdana"/>
      <family val="2"/>
      <charset val="238"/>
    </font>
    <font>
      <b/>
      <i/>
      <sz val="10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0"/>
      <name val="Times New Roman"/>
      <family val="1"/>
      <charset val="238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5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40">
    <xf numFmtId="0" fontId="0" fillId="0" borderId="0" xfId="0"/>
    <xf numFmtId="0" fontId="18" fillId="0" borderId="0" xfId="0" applyFont="1"/>
    <xf numFmtId="0" fontId="19" fillId="0" borderId="0" xfId="0" applyFont="1"/>
    <xf numFmtId="0" fontId="21" fillId="0" borderId="0" xfId="0" applyFont="1" applyAlignment="1">
      <alignment horizontal="left" indent="1"/>
    </xf>
    <xf numFmtId="0" fontId="21" fillId="0" borderId="0" xfId="0" applyFont="1" applyAlignment="1">
      <alignment horizontal="left" wrapText="1"/>
    </xf>
    <xf numFmtId="0" fontId="22" fillId="0" borderId="0" xfId="0" applyFont="1" applyAlignment="1">
      <alignment horizontal="left" wrapText="1"/>
    </xf>
    <xf numFmtId="0" fontId="22" fillId="0" borderId="0" xfId="0" applyFont="1"/>
    <xf numFmtId="0" fontId="23" fillId="0" borderId="0" xfId="0" applyFont="1" applyAlignment="1">
      <alignment horizontal="left" wrapText="1"/>
    </xf>
    <xf numFmtId="0" fontId="24" fillId="0" borderId="0" xfId="0" applyFont="1" applyAlignment="1">
      <alignment horizontal="left" wrapText="1"/>
    </xf>
    <xf numFmtId="0" fontId="22" fillId="0" borderId="0" xfId="0" applyFont="1" applyAlignment="1">
      <alignment horizontal="right" wrapText="1"/>
    </xf>
    <xf numFmtId="0" fontId="20" fillId="0" borderId="0" xfId="0" applyFont="1" applyFill="1" applyBorder="1" applyAlignment="1" applyProtection="1">
      <alignment horizontal="left" vertical="center" wrapText="1"/>
    </xf>
    <xf numFmtId="0" fontId="22" fillId="0" borderId="0" xfId="0" applyFont="1"/>
    <xf numFmtId="0" fontId="25" fillId="0" borderId="11" xfId="0" applyFont="1" applyBorder="1" applyAlignment="1">
      <alignment horizontal="center" vertical="center" wrapText="1"/>
    </xf>
    <xf numFmtId="0" fontId="25" fillId="33" borderId="12" xfId="0" applyFont="1" applyFill="1" applyBorder="1" applyAlignment="1">
      <alignment horizontal="left" wrapText="1"/>
    </xf>
    <xf numFmtId="4" fontId="25" fillId="33" borderId="10" xfId="0" applyNumberFormat="1" applyFont="1" applyFill="1" applyBorder="1" applyAlignment="1">
      <alignment horizontal="right" wrapText="1"/>
    </xf>
    <xf numFmtId="4" fontId="26" fillId="33" borderId="10" xfId="0" applyNumberFormat="1" applyFont="1" applyFill="1" applyBorder="1" applyAlignment="1">
      <alignment horizontal="right" wrapText="1"/>
    </xf>
    <xf numFmtId="0" fontId="26" fillId="33" borderId="12" xfId="0" applyFont="1" applyFill="1" applyBorder="1" applyAlignment="1">
      <alignment horizontal="left" wrapText="1"/>
    </xf>
    <xf numFmtId="4" fontId="25" fillId="33" borderId="11" xfId="0" applyNumberFormat="1" applyFont="1" applyFill="1" applyBorder="1" applyAlignment="1">
      <alignment horizontal="right" wrapText="1"/>
    </xf>
    <xf numFmtId="4" fontId="25" fillId="33" borderId="0" xfId="0" applyNumberFormat="1" applyFont="1" applyFill="1" applyBorder="1" applyAlignment="1">
      <alignment horizontal="right" wrapText="1" indent="1"/>
    </xf>
    <xf numFmtId="4" fontId="28" fillId="33" borderId="0" xfId="0" applyNumberFormat="1" applyFont="1" applyFill="1" applyBorder="1" applyAlignment="1">
      <alignment horizontal="right" wrapText="1" indent="1"/>
    </xf>
    <xf numFmtId="0" fontId="25" fillId="33" borderId="11" xfId="0" applyFont="1" applyFill="1" applyBorder="1" applyAlignment="1">
      <alignment horizontal="left" wrapText="1"/>
    </xf>
    <xf numFmtId="0" fontId="29" fillId="0" borderId="0" xfId="0" applyFont="1" applyAlignment="1">
      <alignment horizontal="left" indent="1"/>
    </xf>
    <xf numFmtId="0" fontId="21" fillId="0" borderId="0" xfId="0" applyFont="1" applyAlignment="1">
      <alignment horizontal="left" indent="1"/>
    </xf>
    <xf numFmtId="0" fontId="22" fillId="0" borderId="0" xfId="0" applyFont="1" applyAlignment="1">
      <alignment horizontal="left" wrapText="1"/>
    </xf>
    <xf numFmtId="0" fontId="25" fillId="35" borderId="11" xfId="0" applyFont="1" applyFill="1" applyBorder="1" applyAlignment="1">
      <alignment horizontal="center" vertical="center" wrapText="1"/>
    </xf>
    <xf numFmtId="0" fontId="25" fillId="0" borderId="18" xfId="0" applyFont="1" applyBorder="1" applyAlignment="1">
      <alignment horizontal="center" vertical="center" wrapText="1"/>
    </xf>
    <xf numFmtId="0" fontId="25" fillId="33" borderId="18" xfId="0" applyFont="1" applyFill="1" applyBorder="1" applyAlignment="1">
      <alignment horizontal="left" wrapText="1"/>
    </xf>
    <xf numFmtId="4" fontId="25" fillId="33" borderId="16" xfId="0" applyNumberFormat="1" applyFont="1" applyFill="1" applyBorder="1" applyAlignment="1">
      <alignment horizontal="right" wrapText="1"/>
    </xf>
    <xf numFmtId="0" fontId="25" fillId="33" borderId="19" xfId="0" applyFont="1" applyFill="1" applyBorder="1" applyAlignment="1">
      <alignment horizontal="left" wrapText="1"/>
    </xf>
    <xf numFmtId="0" fontId="27" fillId="0" borderId="0" xfId="0" applyFont="1" applyAlignment="1">
      <alignment horizontal="left" wrapText="1"/>
    </xf>
    <xf numFmtId="0" fontId="30" fillId="0" borderId="0" xfId="0" applyNumberFormat="1" applyFont="1" applyBorder="1" applyAlignment="1"/>
    <xf numFmtId="4" fontId="27" fillId="0" borderId="0" xfId="0" applyNumberFormat="1" applyFont="1" applyFill="1" applyBorder="1" applyAlignment="1">
      <alignment vertical="center"/>
    </xf>
    <xf numFmtId="0" fontId="27" fillId="0" borderId="0" xfId="0" applyFont="1" applyAlignment="1">
      <alignment horizontal="right" wrapText="1"/>
    </xf>
    <xf numFmtId="0" fontId="30" fillId="0" borderId="0" xfId="0" applyNumberFormat="1" applyFont="1" applyBorder="1" applyAlignment="1">
      <alignment horizontal="center"/>
    </xf>
    <xf numFmtId="3" fontId="27" fillId="0" borderId="0" xfId="0" applyNumberFormat="1" applyFont="1" applyFill="1" applyBorder="1" applyAlignment="1">
      <alignment horizontal="left" vertical="center" wrapText="1"/>
    </xf>
    <xf numFmtId="0" fontId="25" fillId="35" borderId="20" xfId="0" applyFont="1" applyFill="1" applyBorder="1" applyAlignment="1" applyProtection="1">
      <alignment horizontal="center" vertical="center" wrapText="1"/>
      <protection locked="0"/>
    </xf>
    <xf numFmtId="0" fontId="25" fillId="35" borderId="17" xfId="0" applyFont="1" applyFill="1" applyBorder="1" applyAlignment="1" applyProtection="1">
      <alignment horizontal="center" vertical="center" wrapText="1"/>
      <protection locked="0"/>
    </xf>
    <xf numFmtId="0" fontId="25" fillId="0" borderId="11" xfId="0" applyFont="1" applyFill="1" applyBorder="1" applyAlignment="1">
      <alignment horizontal="left" vertical="center" wrapText="1"/>
    </xf>
    <xf numFmtId="4" fontId="25" fillId="0" borderId="11" xfId="0" applyNumberFormat="1" applyFont="1" applyFill="1" applyBorder="1" applyAlignment="1">
      <alignment horizontal="center" vertical="center" wrapText="1"/>
    </xf>
    <xf numFmtId="0" fontId="21" fillId="0" borderId="0" xfId="0" applyFont="1" applyFill="1" applyAlignment="1">
      <alignment horizontal="left" indent="1"/>
    </xf>
    <xf numFmtId="0" fontId="25" fillId="0" borderId="11" xfId="0" applyFont="1" applyFill="1" applyBorder="1" applyAlignment="1">
      <alignment horizontal="left" wrapText="1"/>
    </xf>
    <xf numFmtId="4" fontId="25" fillId="0" borderId="11" xfId="0" applyNumberFormat="1" applyFont="1" applyFill="1" applyBorder="1" applyAlignment="1">
      <alignment horizontal="right" wrapText="1"/>
    </xf>
    <xf numFmtId="0" fontId="25" fillId="0" borderId="11" xfId="0" applyFont="1" applyFill="1" applyBorder="1" applyAlignment="1">
      <alignment horizontal="center" vertical="center" wrapText="1"/>
    </xf>
    <xf numFmtId="0" fontId="25" fillId="36" borderId="12" xfId="0" applyFont="1" applyFill="1" applyBorder="1" applyAlignment="1">
      <alignment horizontal="left" wrapText="1"/>
    </xf>
    <xf numFmtId="0" fontId="25" fillId="36" borderId="10" xfId="0" applyFont="1" applyFill="1" applyBorder="1" applyAlignment="1">
      <alignment horizontal="left" wrapText="1"/>
    </xf>
    <xf numFmtId="4" fontId="25" fillId="36" borderId="10" xfId="0" applyNumberFormat="1" applyFont="1" applyFill="1" applyBorder="1" applyAlignment="1">
      <alignment horizontal="right" wrapText="1"/>
    </xf>
    <xf numFmtId="4" fontId="25" fillId="36" borderId="11" xfId="0" applyNumberFormat="1" applyFont="1" applyFill="1" applyBorder="1" applyAlignment="1">
      <alignment horizontal="right" wrapText="1"/>
    </xf>
    <xf numFmtId="0" fontId="25" fillId="0" borderId="10" xfId="0" applyFont="1" applyFill="1" applyBorder="1" applyAlignment="1">
      <alignment horizontal="left" wrapText="1"/>
    </xf>
    <xf numFmtId="4" fontId="25" fillId="0" borderId="10" xfId="0" applyNumberFormat="1" applyFont="1" applyFill="1" applyBorder="1" applyAlignment="1">
      <alignment horizontal="right" wrapText="1"/>
    </xf>
    <xf numFmtId="0" fontId="22" fillId="0" borderId="0" xfId="0" applyFont="1" applyFill="1" applyAlignment="1">
      <alignment horizontal="left" wrapText="1"/>
    </xf>
    <xf numFmtId="0" fontId="25" fillId="35" borderId="12" xfId="0" applyFont="1" applyFill="1" applyBorder="1" applyAlignment="1">
      <alignment horizontal="left" wrapText="1"/>
    </xf>
    <xf numFmtId="4" fontId="26" fillId="36" borderId="10" xfId="0" applyNumberFormat="1" applyFont="1" applyFill="1" applyBorder="1" applyAlignment="1">
      <alignment horizontal="right" wrapText="1"/>
    </xf>
    <xf numFmtId="0" fontId="25" fillId="35" borderId="21" xfId="0" applyFont="1" applyFill="1" applyBorder="1" applyAlignment="1">
      <alignment horizontal="center" vertical="center" wrapText="1"/>
    </xf>
    <xf numFmtId="0" fontId="25" fillId="33" borderId="12" xfId="0" applyFont="1" applyFill="1" applyBorder="1" applyAlignment="1">
      <alignment horizontal="center" wrapText="1"/>
    </xf>
    <xf numFmtId="0" fontId="25" fillId="33" borderId="10" xfId="0" applyNumberFormat="1" applyFont="1" applyFill="1" applyBorder="1" applyAlignment="1">
      <alignment horizontal="center" wrapText="1"/>
    </xf>
    <xf numFmtId="0" fontId="26" fillId="33" borderId="10" xfId="0" applyNumberFormat="1" applyFont="1" applyFill="1" applyBorder="1" applyAlignment="1">
      <alignment horizontal="center" wrapText="1"/>
    </xf>
    <xf numFmtId="4" fontId="25" fillId="33" borderId="10" xfId="0" applyNumberFormat="1" applyFont="1" applyFill="1" applyBorder="1" applyAlignment="1">
      <alignment wrapText="1"/>
    </xf>
    <xf numFmtId="0" fontId="25" fillId="34" borderId="12" xfId="0" applyFont="1" applyFill="1" applyBorder="1" applyAlignment="1">
      <alignment horizontal="left" wrapText="1"/>
    </xf>
    <xf numFmtId="4" fontId="25" fillId="34" borderId="10" xfId="0" applyNumberFormat="1" applyFont="1" applyFill="1" applyBorder="1" applyAlignment="1">
      <alignment horizontal="right" wrapText="1"/>
    </xf>
    <xf numFmtId="0" fontId="34" fillId="0" borderId="0" xfId="0" applyFont="1" applyAlignment="1">
      <alignment horizontal="left" indent="1"/>
    </xf>
    <xf numFmtId="0" fontId="30" fillId="0" borderId="0" xfId="0" applyFont="1" applyFill="1" applyBorder="1" applyAlignment="1" applyProtection="1">
      <alignment horizontal="left" vertical="center" wrapText="1"/>
    </xf>
    <xf numFmtId="0" fontId="34" fillId="0" borderId="0" xfId="0" applyFont="1" applyAlignment="1">
      <alignment horizontal="left" wrapText="1"/>
    </xf>
    <xf numFmtId="0" fontId="27" fillId="0" borderId="0" xfId="0" applyFont="1" applyBorder="1" applyAlignment="1">
      <alignment horizontal="left" wrapText="1"/>
    </xf>
    <xf numFmtId="0" fontId="25" fillId="36" borderId="25" xfId="0" applyFont="1" applyFill="1" applyBorder="1" applyAlignment="1">
      <alignment horizontal="center" vertical="center" wrapText="1"/>
    </xf>
    <xf numFmtId="0" fontId="25" fillId="36" borderId="26" xfId="0" applyFont="1" applyFill="1" applyBorder="1" applyAlignment="1">
      <alignment horizontal="center" vertical="center" wrapText="1"/>
    </xf>
    <xf numFmtId="0" fontId="25" fillId="33" borderId="27" xfId="0" applyFont="1" applyFill="1" applyBorder="1" applyAlignment="1">
      <alignment horizontal="left" wrapText="1"/>
    </xf>
    <xf numFmtId="0" fontId="27" fillId="0" borderId="13" xfId="0" applyFont="1" applyBorder="1" applyAlignment="1">
      <alignment horizontal="left" wrapText="1"/>
    </xf>
    <xf numFmtId="0" fontId="25" fillId="36" borderId="21" xfId="0" applyFont="1" applyFill="1" applyBorder="1" applyAlignment="1">
      <alignment horizontal="center" vertical="center" wrapText="1"/>
    </xf>
    <xf numFmtId="0" fontId="25" fillId="36" borderId="28" xfId="0" applyFont="1" applyFill="1" applyBorder="1" applyAlignment="1">
      <alignment horizontal="center" vertical="center" wrapText="1"/>
    </xf>
    <xf numFmtId="4" fontId="26" fillId="33" borderId="10" xfId="0" applyNumberFormat="1" applyFont="1" applyFill="1" applyBorder="1" applyAlignment="1">
      <alignment wrapText="1"/>
    </xf>
    <xf numFmtId="4" fontId="25" fillId="36" borderId="10" xfId="0" applyNumberFormat="1" applyFont="1" applyFill="1" applyBorder="1" applyAlignment="1">
      <alignment wrapText="1"/>
    </xf>
    <xf numFmtId="4" fontId="25" fillId="34" borderId="10" xfId="0" applyNumberFormat="1" applyFont="1" applyFill="1" applyBorder="1" applyAlignment="1">
      <alignment wrapText="1"/>
    </xf>
    <xf numFmtId="4" fontId="22" fillId="0" borderId="0" xfId="0" applyNumberFormat="1" applyFont="1" applyAlignment="1">
      <alignment wrapText="1"/>
    </xf>
    <xf numFmtId="4" fontId="26" fillId="0" borderId="10" xfId="0" applyNumberFormat="1" applyFont="1" applyFill="1" applyBorder="1" applyAlignment="1">
      <alignment wrapText="1"/>
    </xf>
    <xf numFmtId="4" fontId="25" fillId="36" borderId="31" xfId="0" applyNumberFormat="1" applyFont="1" applyFill="1" applyBorder="1" applyAlignment="1">
      <alignment horizontal="right" wrapText="1"/>
    </xf>
    <xf numFmtId="0" fontId="22" fillId="0" borderId="0" xfId="0" applyFont="1" applyFill="1"/>
    <xf numFmtId="4" fontId="26" fillId="0" borderId="11" xfId="0" applyNumberFormat="1" applyFont="1" applyFill="1" applyBorder="1" applyAlignment="1">
      <alignment horizontal="right" wrapText="1"/>
    </xf>
    <xf numFmtId="4" fontId="25" fillId="0" borderId="16" xfId="0" applyNumberFormat="1" applyFont="1" applyFill="1" applyBorder="1" applyAlignment="1">
      <alignment horizontal="right" wrapText="1"/>
    </xf>
    <xf numFmtId="4" fontId="26" fillId="33" borderId="29" xfId="0" applyNumberFormat="1" applyFont="1" applyFill="1" applyBorder="1" applyAlignment="1">
      <alignment horizontal="right" wrapText="1"/>
    </xf>
    <xf numFmtId="4" fontId="26" fillId="33" borderId="11" xfId="0" applyNumberFormat="1" applyFont="1" applyFill="1" applyBorder="1" applyAlignment="1">
      <alignment horizontal="right" wrapText="1"/>
    </xf>
    <xf numFmtId="4" fontId="25" fillId="33" borderId="29" xfId="0" applyNumberFormat="1" applyFont="1" applyFill="1" applyBorder="1" applyAlignment="1">
      <alignment horizontal="right" wrapText="1"/>
    </xf>
    <xf numFmtId="4" fontId="25" fillId="0" borderId="30" xfId="0" applyNumberFormat="1" applyFont="1" applyFill="1" applyBorder="1" applyAlignment="1">
      <alignment horizontal="right" wrapText="1"/>
    </xf>
    <xf numFmtId="0" fontId="25" fillId="36" borderId="30" xfId="0" applyFont="1" applyFill="1" applyBorder="1" applyAlignment="1">
      <alignment horizontal="left" wrapText="1"/>
    </xf>
    <xf numFmtId="4" fontId="25" fillId="36" borderId="30" xfId="0" applyNumberFormat="1" applyFont="1" applyFill="1" applyBorder="1" applyAlignment="1">
      <alignment horizontal="right" wrapText="1"/>
    </xf>
    <xf numFmtId="4" fontId="25" fillId="35" borderId="10" xfId="0" applyNumberFormat="1" applyFont="1" applyFill="1" applyBorder="1" applyAlignment="1">
      <alignment horizontal="center" wrapText="1"/>
    </xf>
    <xf numFmtId="0" fontId="25" fillId="35" borderId="10" xfId="0" applyFont="1" applyFill="1" applyBorder="1" applyAlignment="1">
      <alignment horizontal="center" wrapText="1"/>
    </xf>
    <xf numFmtId="4" fontId="25" fillId="36" borderId="29" xfId="0" applyNumberFormat="1" applyFont="1" applyFill="1" applyBorder="1" applyAlignment="1">
      <alignment horizontal="right" wrapText="1"/>
    </xf>
    <xf numFmtId="4" fontId="25" fillId="36" borderId="16" xfId="0" applyNumberFormat="1" applyFont="1" applyFill="1" applyBorder="1" applyAlignment="1">
      <alignment horizontal="right" wrapText="1"/>
    </xf>
    <xf numFmtId="2" fontId="25" fillId="33" borderId="10" xfId="0" applyNumberFormat="1" applyFont="1" applyFill="1" applyBorder="1" applyAlignment="1">
      <alignment wrapText="1"/>
    </xf>
    <xf numFmtId="2" fontId="26" fillId="33" borderId="10" xfId="0" applyNumberFormat="1" applyFont="1" applyFill="1" applyBorder="1" applyAlignment="1">
      <alignment wrapText="1"/>
    </xf>
    <xf numFmtId="4" fontId="35" fillId="33" borderId="10" xfId="0" applyNumberFormat="1" applyFont="1" applyFill="1" applyBorder="1" applyAlignment="1">
      <alignment horizontal="right" wrapText="1"/>
    </xf>
    <xf numFmtId="0" fontId="29" fillId="36" borderId="11" xfId="0" applyFont="1" applyFill="1" applyBorder="1" applyAlignment="1">
      <alignment horizontal="left" wrapText="1"/>
    </xf>
    <xf numFmtId="0" fontId="29" fillId="36" borderId="17" xfId="0" applyFont="1" applyFill="1" applyBorder="1" applyAlignment="1">
      <alignment horizontal="left" wrapText="1"/>
    </xf>
    <xf numFmtId="4" fontId="26" fillId="0" borderId="10" xfId="0" applyNumberFormat="1" applyFont="1" applyFill="1" applyBorder="1" applyAlignment="1">
      <alignment horizontal="right" wrapText="1"/>
    </xf>
    <xf numFmtId="4" fontId="26" fillId="0" borderId="16" xfId="0" applyNumberFormat="1" applyFont="1" applyFill="1" applyBorder="1" applyAlignment="1">
      <alignment horizontal="right" wrapText="1"/>
    </xf>
    <xf numFmtId="4" fontId="25" fillId="0" borderId="10" xfId="0" applyNumberFormat="1" applyFont="1" applyFill="1" applyBorder="1" applyAlignment="1">
      <alignment wrapText="1"/>
    </xf>
    <xf numFmtId="0" fontId="23" fillId="0" borderId="0" xfId="0" applyFont="1" applyFill="1" applyAlignment="1">
      <alignment horizontal="left" wrapText="1"/>
    </xf>
    <xf numFmtId="4" fontId="0" fillId="0" borderId="0" xfId="0" applyNumberFormat="1"/>
    <xf numFmtId="4" fontId="27" fillId="0" borderId="0" xfId="0" applyNumberFormat="1" applyFont="1" applyAlignment="1">
      <alignment horizontal="right" wrapText="1"/>
    </xf>
    <xf numFmtId="4" fontId="22" fillId="0" borderId="0" xfId="0" applyNumberFormat="1" applyFont="1"/>
    <xf numFmtId="0" fontId="36" fillId="0" borderId="14" xfId="0" applyFont="1" applyBorder="1" applyAlignment="1">
      <alignment horizontal="center" vertical="center" wrapText="1"/>
    </xf>
    <xf numFmtId="0" fontId="36" fillId="0" borderId="11" xfId="0" applyFont="1" applyBorder="1" applyAlignment="1">
      <alignment horizontal="center" vertical="center" wrapText="1"/>
    </xf>
    <xf numFmtId="4" fontId="36" fillId="36" borderId="15" xfId="0" applyNumberFormat="1" applyFont="1" applyFill="1" applyBorder="1" applyAlignment="1">
      <alignment horizontal="right" wrapText="1"/>
    </xf>
    <xf numFmtId="4" fontId="36" fillId="36" borderId="11" xfId="0" applyNumberFormat="1" applyFont="1" applyFill="1" applyBorder="1" applyAlignment="1">
      <alignment horizontal="right" wrapText="1"/>
    </xf>
    <xf numFmtId="3" fontId="38" fillId="0" borderId="0" xfId="0" applyNumberFormat="1" applyFont="1" applyBorder="1" applyAlignment="1">
      <alignment wrapText="1"/>
    </xf>
    <xf numFmtId="0" fontId="39" fillId="0" borderId="0" xfId="0" applyFont="1" applyAlignment="1">
      <alignment horizontal="left" wrapText="1"/>
    </xf>
    <xf numFmtId="0" fontId="40" fillId="0" borderId="0" xfId="0" applyFont="1" applyAlignment="1">
      <alignment horizontal="left" wrapText="1"/>
    </xf>
    <xf numFmtId="0" fontId="41" fillId="0" borderId="0" xfId="0" applyFont="1" applyAlignment="1">
      <alignment horizontal="left" wrapText="1"/>
    </xf>
    <xf numFmtId="0" fontId="42" fillId="0" borderId="0" xfId="0" applyFont="1" applyAlignment="1">
      <alignment horizontal="left" wrapText="1"/>
    </xf>
    <xf numFmtId="3" fontId="27" fillId="0" borderId="0" xfId="0" applyNumberFormat="1" applyFont="1" applyFill="1" applyBorder="1" applyAlignment="1">
      <alignment horizontal="left" vertical="center" wrapText="1"/>
    </xf>
    <xf numFmtId="3" fontId="37" fillId="0" borderId="0" xfId="0" applyNumberFormat="1" applyFont="1" applyBorder="1" applyAlignment="1">
      <alignment wrapText="1"/>
    </xf>
    <xf numFmtId="0" fontId="25" fillId="0" borderId="30" xfId="0" applyFont="1" applyFill="1" applyBorder="1" applyAlignment="1">
      <alignment horizontal="left" wrapText="1"/>
    </xf>
    <xf numFmtId="4" fontId="26" fillId="33" borderId="30" xfId="0" applyNumberFormat="1" applyFont="1" applyFill="1" applyBorder="1" applyAlignment="1">
      <alignment horizontal="right" wrapText="1"/>
    </xf>
    <xf numFmtId="4" fontId="26" fillId="0" borderId="33" xfId="0" applyNumberFormat="1" applyFont="1" applyFill="1" applyBorder="1" applyAlignment="1">
      <alignment horizontal="right" wrapText="1"/>
    </xf>
    <xf numFmtId="0" fontId="25" fillId="33" borderId="10" xfId="0" applyFont="1" applyFill="1" applyBorder="1" applyAlignment="1">
      <alignment horizontal="left" wrapText="1"/>
    </xf>
    <xf numFmtId="0" fontId="26" fillId="33" borderId="10" xfId="0" applyFont="1" applyFill="1" applyBorder="1" applyAlignment="1">
      <alignment horizontal="left" wrapText="1"/>
    </xf>
    <xf numFmtId="0" fontId="26" fillId="0" borderId="10" xfId="0" applyFont="1" applyFill="1" applyBorder="1" applyAlignment="1">
      <alignment horizontal="left" wrapText="1"/>
    </xf>
    <xf numFmtId="0" fontId="25" fillId="36" borderId="29" xfId="0" applyFont="1" applyFill="1" applyBorder="1" applyAlignment="1">
      <alignment horizontal="left" wrapText="1"/>
    </xf>
    <xf numFmtId="0" fontId="25" fillId="0" borderId="18" xfId="0" applyFont="1" applyFill="1" applyBorder="1" applyAlignment="1">
      <alignment horizontal="left" wrapText="1"/>
    </xf>
    <xf numFmtId="0" fontId="26" fillId="0" borderId="18" xfId="0" applyFont="1" applyFill="1" applyBorder="1" applyAlignment="1">
      <alignment horizontal="left" wrapText="1"/>
    </xf>
    <xf numFmtId="0" fontId="25" fillId="36" borderId="18" xfId="0" applyFont="1" applyFill="1" applyBorder="1" applyAlignment="1">
      <alignment horizontal="left" wrapText="1"/>
    </xf>
    <xf numFmtId="0" fontId="26" fillId="33" borderId="29" xfId="0" applyFont="1" applyFill="1" applyBorder="1" applyAlignment="1">
      <alignment horizontal="left" wrapText="1"/>
    </xf>
    <xf numFmtId="0" fontId="26" fillId="33" borderId="18" xfId="0" applyFont="1" applyFill="1" applyBorder="1" applyAlignment="1">
      <alignment horizontal="left" wrapText="1"/>
    </xf>
    <xf numFmtId="0" fontId="25" fillId="33" borderId="29" xfId="0" applyFont="1" applyFill="1" applyBorder="1" applyAlignment="1">
      <alignment horizontal="left" wrapText="1"/>
    </xf>
    <xf numFmtId="0" fontId="25" fillId="36" borderId="19" xfId="0" applyFont="1" applyFill="1" applyBorder="1" applyAlignment="1">
      <alignment horizontal="left" wrapText="1"/>
    </xf>
    <xf numFmtId="0" fontId="27" fillId="0" borderId="36" xfId="0" applyFont="1" applyBorder="1" applyAlignment="1">
      <alignment horizontal="left" wrapText="1"/>
    </xf>
    <xf numFmtId="0" fontId="29" fillId="0" borderId="14" xfId="0" applyFont="1" applyBorder="1" applyAlignment="1">
      <alignment horizontal="left" wrapText="1"/>
    </xf>
    <xf numFmtId="0" fontId="29" fillId="0" borderId="14" xfId="0" applyFont="1" applyBorder="1" applyAlignment="1">
      <alignment horizontal="left"/>
    </xf>
    <xf numFmtId="0" fontId="27" fillId="0" borderId="14" xfId="0" applyFont="1" applyBorder="1" applyAlignment="1">
      <alignment horizontal="right" wrapText="1"/>
    </xf>
    <xf numFmtId="0" fontId="27" fillId="0" borderId="14" xfId="0" applyFont="1" applyBorder="1"/>
    <xf numFmtId="0" fontId="29" fillId="0" borderId="14" xfId="0" applyFont="1" applyFill="1" applyBorder="1" applyAlignment="1">
      <alignment horizontal="left"/>
    </xf>
    <xf numFmtId="0" fontId="29" fillId="36" borderId="35" xfId="0" applyFont="1" applyFill="1" applyBorder="1" applyAlignment="1">
      <alignment vertical="center" wrapText="1"/>
    </xf>
    <xf numFmtId="0" fontId="29" fillId="0" borderId="11" xfId="0" applyFont="1" applyBorder="1" applyAlignment="1">
      <alignment horizontal="center" wrapText="1"/>
    </xf>
    <xf numFmtId="0" fontId="27" fillId="0" borderId="16" xfId="0" applyFont="1" applyBorder="1" applyAlignment="1">
      <alignment horizontal="center" wrapText="1"/>
    </xf>
    <xf numFmtId="0" fontId="27" fillId="0" borderId="11" xfId="0" applyFont="1" applyBorder="1" applyAlignment="1">
      <alignment horizontal="center" wrapText="1"/>
    </xf>
    <xf numFmtId="0" fontId="27" fillId="0" borderId="11" xfId="0" applyFont="1" applyFill="1" applyBorder="1" applyAlignment="1">
      <alignment horizontal="center" wrapText="1"/>
    </xf>
    <xf numFmtId="0" fontId="29" fillId="0" borderId="11" xfId="0" applyFont="1" applyBorder="1" applyAlignment="1">
      <alignment horizontal="center"/>
    </xf>
    <xf numFmtId="0" fontId="27" fillId="0" borderId="11" xfId="0" applyFont="1" applyBorder="1" applyAlignment="1">
      <alignment horizontal="center"/>
    </xf>
    <xf numFmtId="0" fontId="29" fillId="0" borderId="11" xfId="0" applyFont="1" applyFill="1" applyBorder="1" applyAlignment="1">
      <alignment horizontal="center"/>
    </xf>
    <xf numFmtId="0" fontId="29" fillId="0" borderId="14" xfId="0" applyFont="1" applyFill="1" applyBorder="1" applyAlignment="1">
      <alignment horizontal="left" wrapText="1"/>
    </xf>
    <xf numFmtId="0" fontId="27" fillId="0" borderId="34" xfId="0" applyFont="1" applyBorder="1" applyAlignment="1">
      <alignment horizontal="center" wrapText="1"/>
    </xf>
    <xf numFmtId="0" fontId="27" fillId="0" borderId="14" xfId="0" applyFont="1" applyFill="1" applyBorder="1" applyAlignment="1">
      <alignment horizontal="right" wrapText="1"/>
    </xf>
    <xf numFmtId="0" fontId="27" fillId="0" borderId="14" xfId="0" applyFont="1" applyBorder="1" applyAlignment="1">
      <alignment horizontal="right"/>
    </xf>
    <xf numFmtId="4" fontId="25" fillId="34" borderId="11" xfId="0" applyNumberFormat="1" applyFont="1" applyFill="1" applyBorder="1" applyAlignment="1">
      <alignment horizontal="right" wrapText="1"/>
    </xf>
    <xf numFmtId="4" fontId="26" fillId="34" borderId="11" xfId="0" applyNumberFormat="1" applyFont="1" applyFill="1" applyBorder="1" applyAlignment="1">
      <alignment horizontal="right" wrapText="1"/>
    </xf>
    <xf numFmtId="0" fontId="29" fillId="36" borderId="14" xfId="0" applyFont="1" applyFill="1" applyBorder="1" applyAlignment="1">
      <alignment horizontal="right" wrapText="1"/>
    </xf>
    <xf numFmtId="0" fontId="29" fillId="36" borderId="11" xfId="0" applyFont="1" applyFill="1" applyBorder="1" applyAlignment="1">
      <alignment horizontal="center" wrapText="1"/>
    </xf>
    <xf numFmtId="0" fontId="29" fillId="36" borderId="14" xfId="0" applyFont="1" applyFill="1" applyBorder="1" applyAlignment="1">
      <alignment horizontal="left" wrapText="1"/>
    </xf>
    <xf numFmtId="0" fontId="29" fillId="36" borderId="14" xfId="0" applyFont="1" applyFill="1" applyBorder="1" applyAlignment="1">
      <alignment horizontal="left"/>
    </xf>
    <xf numFmtId="0" fontId="29" fillId="36" borderId="11" xfId="0" applyFont="1" applyFill="1" applyBorder="1" applyAlignment="1">
      <alignment horizontal="center"/>
    </xf>
    <xf numFmtId="0" fontId="25" fillId="34" borderId="10" xfId="0" applyFont="1" applyFill="1" applyBorder="1" applyAlignment="1">
      <alignment horizontal="left" wrapText="1"/>
    </xf>
    <xf numFmtId="0" fontId="27" fillId="36" borderId="11" xfId="0" applyFont="1" applyFill="1" applyBorder="1" applyAlignment="1">
      <alignment horizontal="center" wrapText="1"/>
    </xf>
    <xf numFmtId="4" fontId="26" fillId="33" borderId="38" xfId="0" applyNumberFormat="1" applyFont="1" applyFill="1" applyBorder="1" applyAlignment="1">
      <alignment horizontal="right" wrapText="1"/>
    </xf>
    <xf numFmtId="4" fontId="25" fillId="36" borderId="17" xfId="0" applyNumberFormat="1" applyFont="1" applyFill="1" applyBorder="1" applyAlignment="1">
      <alignment horizontal="right" wrapText="1"/>
    </xf>
    <xf numFmtId="0" fontId="27" fillId="36" borderId="11" xfId="0" applyFont="1" applyFill="1" applyBorder="1" applyAlignment="1">
      <alignment horizontal="center"/>
    </xf>
    <xf numFmtId="0" fontId="29" fillId="34" borderId="14" xfId="0" applyFont="1" applyFill="1" applyBorder="1" applyAlignment="1">
      <alignment horizontal="left" wrapText="1"/>
    </xf>
    <xf numFmtId="0" fontId="29" fillId="34" borderId="11" xfId="0" applyFont="1" applyFill="1" applyBorder="1" applyAlignment="1">
      <alignment horizontal="center" wrapText="1"/>
    </xf>
    <xf numFmtId="0" fontId="25" fillId="34" borderId="37" xfId="0" applyFont="1" applyFill="1" applyBorder="1" applyAlignment="1">
      <alignment horizontal="left" wrapText="1"/>
    </xf>
    <xf numFmtId="0" fontId="22" fillId="34" borderId="0" xfId="0" applyFont="1" applyFill="1" applyAlignment="1">
      <alignment horizontal="left" wrapText="1"/>
    </xf>
    <xf numFmtId="0" fontId="26" fillId="34" borderId="18" xfId="0" applyFont="1" applyFill="1" applyBorder="1" applyAlignment="1">
      <alignment horizontal="left" wrapText="1"/>
    </xf>
    <xf numFmtId="0" fontId="25" fillId="34" borderId="18" xfId="0" applyFont="1" applyFill="1" applyBorder="1" applyAlignment="1">
      <alignment horizontal="left" wrapText="1"/>
    </xf>
    <xf numFmtId="0" fontId="27" fillId="0" borderId="36" xfId="0" applyFont="1" applyBorder="1" applyAlignment="1">
      <alignment horizontal="right"/>
    </xf>
    <xf numFmtId="0" fontId="27" fillId="0" borderId="17" xfId="0" applyFont="1" applyBorder="1" applyAlignment="1">
      <alignment horizontal="center"/>
    </xf>
    <xf numFmtId="4" fontId="25" fillId="36" borderId="39" xfId="0" applyNumberFormat="1" applyFont="1" applyFill="1" applyBorder="1" applyAlignment="1">
      <alignment horizontal="right" wrapText="1"/>
    </xf>
    <xf numFmtId="0" fontId="29" fillId="0" borderId="36" xfId="0" applyFont="1" applyBorder="1" applyAlignment="1">
      <alignment horizontal="left"/>
    </xf>
    <xf numFmtId="0" fontId="43" fillId="36" borderId="14" xfId="0" applyFont="1" applyFill="1" applyBorder="1" applyAlignment="1">
      <alignment horizontal="right" wrapText="1"/>
    </xf>
    <xf numFmtId="0" fontId="43" fillId="36" borderId="11" xfId="0" applyFont="1" applyFill="1" applyBorder="1" applyAlignment="1">
      <alignment horizontal="center" wrapText="1"/>
    </xf>
    <xf numFmtId="0" fontId="44" fillId="36" borderId="10" xfId="0" applyFont="1" applyFill="1" applyBorder="1" applyAlignment="1">
      <alignment horizontal="center" vertical="center" wrapText="1"/>
    </xf>
    <xf numFmtId="0" fontId="43" fillId="36" borderId="14" xfId="0" applyFont="1" applyFill="1" applyBorder="1"/>
    <xf numFmtId="0" fontId="44" fillId="36" borderId="30" xfId="0" applyFont="1" applyFill="1" applyBorder="1" applyAlignment="1">
      <alignment horizontal="center" vertical="center" wrapText="1"/>
    </xf>
    <xf numFmtId="0" fontId="43" fillId="36" borderId="11" xfId="0" applyFont="1" applyFill="1" applyBorder="1" applyAlignment="1">
      <alignment horizontal="center"/>
    </xf>
    <xf numFmtId="0" fontId="44" fillId="36" borderId="18" xfId="0" applyFont="1" applyFill="1" applyBorder="1" applyAlignment="1">
      <alignment horizontal="center" vertical="center" wrapText="1"/>
    </xf>
    <xf numFmtId="0" fontId="43" fillId="36" borderId="14" xfId="0" applyFont="1" applyFill="1" applyBorder="1" applyAlignment="1">
      <alignment horizontal="right"/>
    </xf>
    <xf numFmtId="0" fontId="43" fillId="36" borderId="36" xfId="0" applyFont="1" applyFill="1" applyBorder="1"/>
    <xf numFmtId="0" fontId="43" fillId="36" borderId="17" xfId="0" applyFont="1" applyFill="1" applyBorder="1" applyAlignment="1">
      <alignment horizontal="center"/>
    </xf>
    <xf numFmtId="0" fontId="43" fillId="0" borderId="11" xfId="0" applyFont="1" applyBorder="1" applyAlignment="1">
      <alignment horizontal="center"/>
    </xf>
    <xf numFmtId="0" fontId="43" fillId="36" borderId="36" xfId="0" applyFont="1" applyFill="1" applyBorder="1" applyAlignment="1">
      <alignment horizontal="right" wrapText="1"/>
    </xf>
    <xf numFmtId="0" fontId="43" fillId="36" borderId="17" xfId="0" applyFont="1" applyFill="1" applyBorder="1" applyAlignment="1">
      <alignment horizontal="center" wrapText="1"/>
    </xf>
    <xf numFmtId="0" fontId="44" fillId="36" borderId="20" xfId="0" applyFont="1" applyFill="1" applyBorder="1" applyAlignment="1">
      <alignment horizontal="center" vertical="center" wrapText="1"/>
    </xf>
    <xf numFmtId="0" fontId="29" fillId="0" borderId="11" xfId="0" applyFont="1" applyFill="1" applyBorder="1" applyAlignment="1">
      <alignment horizontal="center" wrapText="1"/>
    </xf>
    <xf numFmtId="0" fontId="45" fillId="36" borderId="11" xfId="0" applyFont="1" applyFill="1" applyBorder="1" applyAlignment="1">
      <alignment horizontal="center"/>
    </xf>
    <xf numFmtId="0" fontId="43" fillId="36" borderId="14" xfId="0" applyFont="1" applyFill="1" applyBorder="1" applyAlignment="1">
      <alignment horizontal="left" wrapText="1"/>
    </xf>
    <xf numFmtId="0" fontId="27" fillId="0" borderId="0" xfId="0" applyFont="1" applyBorder="1" applyAlignment="1">
      <alignment horizontal="center" wrapText="1"/>
    </xf>
    <xf numFmtId="0" fontId="25" fillId="34" borderId="40" xfId="0" applyFont="1" applyFill="1" applyBorder="1" applyAlignment="1">
      <alignment horizontal="left" wrapText="1"/>
    </xf>
    <xf numFmtId="0" fontId="29" fillId="36" borderId="41" xfId="0" applyFont="1" applyFill="1" applyBorder="1" applyAlignment="1">
      <alignment horizontal="center" vertical="center" wrapText="1"/>
    </xf>
    <xf numFmtId="0" fontId="30" fillId="0" borderId="0" xfId="0" applyNumberFormat="1" applyFont="1" applyBorder="1" applyAlignment="1">
      <alignment horizontal="left"/>
    </xf>
    <xf numFmtId="4" fontId="25" fillId="34" borderId="11" xfId="0" applyNumberFormat="1" applyFont="1" applyFill="1" applyBorder="1" applyAlignment="1">
      <alignment horizontal="center" vertical="center" wrapText="1"/>
    </xf>
    <xf numFmtId="0" fontId="25" fillId="33" borderId="42" xfId="0" applyFont="1" applyFill="1" applyBorder="1" applyAlignment="1">
      <alignment horizontal="left" wrapText="1"/>
    </xf>
    <xf numFmtId="4" fontId="25" fillId="33" borderId="42" xfId="0" applyNumberFormat="1" applyFont="1" applyFill="1" applyBorder="1" applyAlignment="1">
      <alignment horizontal="right" wrapText="1"/>
    </xf>
    <xf numFmtId="0" fontId="34" fillId="0" borderId="0" xfId="0" applyFont="1" applyBorder="1" applyAlignment="1">
      <alignment horizontal="left" indent="1"/>
    </xf>
    <xf numFmtId="0" fontId="29" fillId="0" borderId="0" xfId="0" applyFont="1" applyBorder="1" applyAlignment="1">
      <alignment horizontal="left" indent="1"/>
    </xf>
    <xf numFmtId="4" fontId="26" fillId="36" borderId="11" xfId="0" applyNumberFormat="1" applyFont="1" applyFill="1" applyBorder="1" applyAlignment="1">
      <alignment horizontal="right" wrapText="1"/>
    </xf>
    <xf numFmtId="0" fontId="26" fillId="34" borderId="20" xfId="0" applyFont="1" applyFill="1" applyBorder="1" applyAlignment="1">
      <alignment horizontal="left" wrapText="1"/>
    </xf>
    <xf numFmtId="4" fontId="26" fillId="0" borderId="11" xfId="0" applyNumberFormat="1" applyFont="1" applyFill="1" applyBorder="1" applyAlignment="1">
      <alignment wrapText="1"/>
    </xf>
    <xf numFmtId="0" fontId="44" fillId="36" borderId="18" xfId="0" applyFont="1" applyFill="1" applyBorder="1" applyAlignment="1">
      <alignment horizontal="left" wrapText="1"/>
    </xf>
    <xf numFmtId="0" fontId="30" fillId="0" borderId="0" xfId="0" applyNumberFormat="1" applyFont="1" applyBorder="1" applyAlignment="1">
      <alignment horizontal="left"/>
    </xf>
    <xf numFmtId="0" fontId="26" fillId="33" borderId="43" xfId="0" applyFont="1" applyFill="1" applyBorder="1" applyAlignment="1">
      <alignment horizontal="left" wrapText="1"/>
    </xf>
    <xf numFmtId="0" fontId="27" fillId="34" borderId="14" xfId="0" applyFont="1" applyFill="1" applyBorder="1" applyAlignment="1">
      <alignment horizontal="right" wrapText="1"/>
    </xf>
    <xf numFmtId="0" fontId="27" fillId="34" borderId="11" xfId="0" applyFont="1" applyFill="1" applyBorder="1" applyAlignment="1">
      <alignment horizontal="center" wrapText="1"/>
    </xf>
    <xf numFmtId="0" fontId="26" fillId="34" borderId="37" xfId="0" applyFont="1" applyFill="1" applyBorder="1" applyAlignment="1">
      <alignment horizontal="left" wrapText="1"/>
    </xf>
    <xf numFmtId="0" fontId="46" fillId="36" borderId="10" xfId="0" applyFont="1" applyFill="1" applyBorder="1" applyAlignment="1">
      <alignment horizontal="left" wrapText="1"/>
    </xf>
    <xf numFmtId="4" fontId="46" fillId="36" borderId="10" xfId="0" applyNumberFormat="1" applyFont="1" applyFill="1" applyBorder="1" applyAlignment="1">
      <alignment horizontal="right" wrapText="1"/>
    </xf>
    <xf numFmtId="0" fontId="25" fillId="37" borderId="12" xfId="0" applyFont="1" applyFill="1" applyBorder="1" applyAlignment="1">
      <alignment horizontal="left" wrapText="1"/>
    </xf>
    <xf numFmtId="4" fontId="25" fillId="37" borderId="10" xfId="0" applyNumberFormat="1" applyFont="1" applyFill="1" applyBorder="1" applyAlignment="1">
      <alignment horizontal="right" wrapText="1"/>
    </xf>
    <xf numFmtId="4" fontId="25" fillId="37" borderId="10" xfId="0" applyNumberFormat="1" applyFont="1" applyFill="1" applyBorder="1" applyAlignment="1">
      <alignment wrapText="1"/>
    </xf>
    <xf numFmtId="4" fontId="27" fillId="0" borderId="0" xfId="0" applyNumberFormat="1" applyFont="1" applyBorder="1" applyAlignment="1">
      <alignment horizontal="left" wrapText="1"/>
    </xf>
    <xf numFmtId="0" fontId="29" fillId="0" borderId="0" xfId="0" applyFont="1" applyBorder="1" applyAlignment="1">
      <alignment horizontal="left" wrapText="1"/>
    </xf>
    <xf numFmtId="0" fontId="29" fillId="0" borderId="44" xfId="0" applyFont="1" applyBorder="1" applyAlignment="1">
      <alignment horizontal="left" wrapText="1"/>
    </xf>
    <xf numFmtId="0" fontId="29" fillId="0" borderId="44" xfId="0" applyFont="1" applyBorder="1" applyAlignment="1">
      <alignment horizontal="left" vertical="center"/>
    </xf>
    <xf numFmtId="0" fontId="29" fillId="34" borderId="14" xfId="0" applyFont="1" applyFill="1" applyBorder="1" applyAlignment="1">
      <alignment horizontal="left"/>
    </xf>
    <xf numFmtId="0" fontId="29" fillId="34" borderId="11" xfId="0" applyFont="1" applyFill="1" applyBorder="1" applyAlignment="1">
      <alignment horizontal="center"/>
    </xf>
    <xf numFmtId="0" fontId="27" fillId="34" borderId="14" xfId="0" applyFont="1" applyFill="1" applyBorder="1" applyAlignment="1">
      <alignment horizontal="right"/>
    </xf>
    <xf numFmtId="0" fontId="27" fillId="34" borderId="11" xfId="0" applyFont="1" applyFill="1" applyBorder="1" applyAlignment="1">
      <alignment horizontal="center"/>
    </xf>
    <xf numFmtId="4" fontId="26" fillId="34" borderId="10" xfId="0" applyNumberFormat="1" applyFont="1" applyFill="1" applyBorder="1" applyAlignment="1">
      <alignment horizontal="right" wrapText="1"/>
    </xf>
    <xf numFmtId="0" fontId="25" fillId="36" borderId="47" xfId="0" applyFont="1" applyFill="1" applyBorder="1" applyAlignment="1">
      <alignment horizontal="center" vertical="center" wrapText="1"/>
    </xf>
    <xf numFmtId="0" fontId="25" fillId="36" borderId="48" xfId="0" applyFont="1" applyFill="1" applyBorder="1" applyAlignment="1">
      <alignment horizontal="center" vertical="center" wrapText="1"/>
    </xf>
    <xf numFmtId="0" fontId="36" fillId="36" borderId="49" xfId="0" applyFont="1" applyFill="1" applyBorder="1" applyAlignment="1">
      <alignment horizontal="center" vertical="center" wrapText="1"/>
    </xf>
    <xf numFmtId="0" fontId="36" fillId="36" borderId="41" xfId="0" applyFont="1" applyFill="1" applyBorder="1" applyAlignment="1">
      <alignment horizontal="center" vertical="center" wrapText="1"/>
    </xf>
    <xf numFmtId="0" fontId="25" fillId="34" borderId="43" xfId="0" applyFont="1" applyFill="1" applyBorder="1" applyAlignment="1">
      <alignment horizontal="left" wrapText="1"/>
    </xf>
    <xf numFmtId="0" fontId="26" fillId="33" borderId="30" xfId="0" applyFont="1" applyFill="1" applyBorder="1" applyAlignment="1">
      <alignment horizontal="left" wrapText="1"/>
    </xf>
    <xf numFmtId="4" fontId="25" fillId="33" borderId="30" xfId="0" applyNumberFormat="1" applyFont="1" applyFill="1" applyBorder="1" applyAlignment="1">
      <alignment horizontal="right" wrapText="1"/>
    </xf>
    <xf numFmtId="0" fontId="26" fillId="34" borderId="0" xfId="0" applyFont="1" applyFill="1" applyBorder="1" applyAlignment="1">
      <alignment horizontal="left" wrapText="1"/>
    </xf>
    <xf numFmtId="4" fontId="26" fillId="34" borderId="0" xfId="0" applyNumberFormat="1" applyFont="1" applyFill="1" applyBorder="1" applyAlignment="1">
      <alignment horizontal="right" wrapText="1"/>
    </xf>
    <xf numFmtId="0" fontId="27" fillId="0" borderId="36" xfId="0" applyFont="1" applyBorder="1" applyAlignment="1">
      <alignment horizontal="right" wrapText="1"/>
    </xf>
    <xf numFmtId="0" fontId="27" fillId="0" borderId="17" xfId="0" applyFont="1" applyBorder="1" applyAlignment="1">
      <alignment horizontal="center" wrapText="1"/>
    </xf>
    <xf numFmtId="0" fontId="26" fillId="33" borderId="0" xfId="0" applyFont="1" applyFill="1" applyBorder="1" applyAlignment="1">
      <alignment horizontal="left" wrapText="1"/>
    </xf>
    <xf numFmtId="0" fontId="33" fillId="0" borderId="0" xfId="0" applyFont="1" applyAlignment="1">
      <alignment horizontal="center" vertical="center" wrapText="1"/>
    </xf>
    <xf numFmtId="0" fontId="31" fillId="0" borderId="0" xfId="0" applyFont="1" applyAlignment="1">
      <alignment horizontal="center" vertical="center" wrapText="1"/>
    </xf>
    <xf numFmtId="0" fontId="25" fillId="35" borderId="22" xfId="0" applyFont="1" applyFill="1" applyBorder="1" applyAlignment="1">
      <alignment horizontal="center" vertical="center" wrapText="1"/>
    </xf>
    <xf numFmtId="0" fontId="27" fillId="35" borderId="23" xfId="0" applyFont="1" applyFill="1" applyBorder="1" applyAlignment="1">
      <alignment horizontal="center" vertical="center" wrapText="1"/>
    </xf>
    <xf numFmtId="0" fontId="27" fillId="35" borderId="24" xfId="0" applyFont="1" applyFill="1" applyBorder="1" applyAlignment="1">
      <alignment horizontal="center" vertical="center" wrapText="1"/>
    </xf>
    <xf numFmtId="0" fontId="25" fillId="0" borderId="0" xfId="0" applyFont="1" applyBorder="1" applyAlignment="1">
      <alignment horizontal="center" vertical="center" wrapText="1"/>
    </xf>
    <xf numFmtId="0" fontId="27" fillId="0" borderId="0" xfId="0" applyFont="1" applyBorder="1" applyAlignment="1">
      <alignment horizontal="center" vertical="center" wrapText="1"/>
    </xf>
    <xf numFmtId="0" fontId="29" fillId="0" borderId="13" xfId="0" applyFont="1" applyBorder="1" applyAlignment="1">
      <alignment horizontal="center" wrapText="1"/>
    </xf>
    <xf numFmtId="0" fontId="29" fillId="0" borderId="0" xfId="0" applyFont="1" applyBorder="1" applyAlignment="1">
      <alignment horizontal="center" wrapText="1"/>
    </xf>
    <xf numFmtId="3" fontId="27" fillId="0" borderId="0" xfId="0" applyNumberFormat="1" applyFont="1" applyFill="1" applyBorder="1" applyAlignment="1">
      <alignment horizontal="left" vertical="center" wrapText="1"/>
    </xf>
    <xf numFmtId="0" fontId="32" fillId="0" borderId="45" xfId="0" applyFont="1" applyBorder="1" applyAlignment="1">
      <alignment horizontal="center" vertical="center" wrapText="1"/>
    </xf>
    <xf numFmtId="0" fontId="32" fillId="0" borderId="46" xfId="0" applyFont="1" applyBorder="1" applyAlignment="1">
      <alignment horizontal="center" vertical="center" wrapText="1"/>
    </xf>
    <xf numFmtId="0" fontId="32" fillId="0" borderId="32" xfId="0" applyFont="1" applyBorder="1" applyAlignment="1">
      <alignment horizontal="center" vertical="center" wrapText="1"/>
    </xf>
    <xf numFmtId="4" fontId="27" fillId="0" borderId="0" xfId="0" applyNumberFormat="1" applyFont="1" applyFill="1" applyBorder="1" applyAlignment="1">
      <alignment vertical="center"/>
    </xf>
  </cellXfs>
  <cellStyles count="42">
    <cellStyle name="20% - Isticanje1" xfId="19" builtinId="30" customBuiltin="1"/>
    <cellStyle name="20% - Isticanje2" xfId="23" builtinId="34" customBuiltin="1"/>
    <cellStyle name="20% - Isticanje3" xfId="27" builtinId="38" customBuiltin="1"/>
    <cellStyle name="20% - Isticanje4" xfId="31" builtinId="42" customBuiltin="1"/>
    <cellStyle name="20% - Isticanje5" xfId="35" builtinId="46" customBuiltin="1"/>
    <cellStyle name="20% - Isticanje6" xfId="39" builtinId="50" customBuiltin="1"/>
    <cellStyle name="40% - Isticanje1" xfId="20" builtinId="31" customBuiltin="1"/>
    <cellStyle name="40% - Isticanje2" xfId="24" builtinId="35" customBuiltin="1"/>
    <cellStyle name="40% - Isticanje3" xfId="28" builtinId="39" customBuiltin="1"/>
    <cellStyle name="40% - Isticanje4" xfId="32" builtinId="43" customBuiltin="1"/>
    <cellStyle name="40% - Isticanje5" xfId="36" builtinId="47" customBuiltin="1"/>
    <cellStyle name="40% - Isticanje6" xfId="40" builtinId="51" customBuiltin="1"/>
    <cellStyle name="60% - Isticanje1" xfId="21" builtinId="32" customBuiltin="1"/>
    <cellStyle name="60% - Isticanje2" xfId="25" builtinId="36" customBuiltin="1"/>
    <cellStyle name="60% - Isticanje3" xfId="29" builtinId="40" customBuiltin="1"/>
    <cellStyle name="60% - Isticanje4" xfId="33" builtinId="44" customBuiltin="1"/>
    <cellStyle name="60% - Isticanje5" xfId="37" builtinId="48" customBuiltin="1"/>
    <cellStyle name="60% - Isticanje6" xfId="41" builtinId="52" customBuiltin="1"/>
    <cellStyle name="Bilješka" xfId="15" builtinId="10" customBuiltin="1"/>
    <cellStyle name="Dobro" xfId="6" builtinId="26" customBuiltin="1"/>
    <cellStyle name="Isticanje1" xfId="18" builtinId="29" customBuiltin="1"/>
    <cellStyle name="Isticanje2" xfId="22" builtinId="33" customBuiltin="1"/>
    <cellStyle name="Isticanje3" xfId="26" builtinId="37" customBuiltin="1"/>
    <cellStyle name="Isticanje4" xfId="30" builtinId="41" customBuiltin="1"/>
    <cellStyle name="Isticanje5" xfId="34" builtinId="45" customBuiltin="1"/>
    <cellStyle name="Isticanje6" xfId="38" builtinId="49" customBuiltin="1"/>
    <cellStyle name="Izlaz" xfId="10" builtinId="21" customBuiltin="1"/>
    <cellStyle name="Izračun" xfId="11" builtinId="22" customBuiltin="1"/>
    <cellStyle name="Loše" xfId="7" builtinId="27" customBuiltin="1"/>
    <cellStyle name="Naslov" xfId="1" builtinId="15" customBuiltin="1"/>
    <cellStyle name="Naslov 1" xfId="2" builtinId="16" customBuiltin="1"/>
    <cellStyle name="Naslov 2" xfId="3" builtinId="17" customBuiltin="1"/>
    <cellStyle name="Naslov 3" xfId="4" builtinId="18" customBuiltin="1"/>
    <cellStyle name="Naslov 4" xfId="5" builtinId="19" customBuiltin="1"/>
    <cellStyle name="Neutralno" xfId="8" builtinId="28" customBuiltin="1"/>
    <cellStyle name="Normalno" xfId="0" builtinId="0"/>
    <cellStyle name="Povezana ćelija" xfId="12" builtinId="24" customBuiltin="1"/>
    <cellStyle name="Provjera ćelije" xfId="13" builtinId="23" customBuiltin="1"/>
    <cellStyle name="Tekst objašnjenja" xfId="16" builtinId="53" customBuiltin="1"/>
    <cellStyle name="Tekst upozorenja" xfId="14" builtinId="11" customBuiltin="1"/>
    <cellStyle name="Ukupni zbroj" xfId="17" builtinId="25" customBuiltin="1"/>
    <cellStyle name="Unos" xfId="9" builtinId="20" customBuiltin="1"/>
  </cellStyles>
  <dxfs count="9"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Times New Roman"/>
        <scheme val="none"/>
      </font>
      <numFmt numFmtId="4" formatCode="#,##0.00"/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Times New Roman"/>
        <scheme val="none"/>
      </font>
      <numFmt numFmtId="4" formatCode="#,##0.00"/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Times New Roman"/>
        <scheme val="none"/>
      </font>
      <numFmt numFmtId="4" formatCode="#,##0.00"/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Times New Roman"/>
        <scheme val="none"/>
      </font>
      <fill>
        <patternFill patternType="solid">
          <fgColor indexed="64"/>
          <bgColor rgb="FFFFFFFF"/>
        </patternFill>
      </fill>
      <alignment horizontal="left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Times New Roman"/>
        <scheme val="none"/>
      </font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Times New Roman"/>
        <scheme val="none"/>
      </font>
      <fill>
        <patternFill patternType="solid">
          <fgColor indexed="64"/>
          <bgColor theme="4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ica2" displayName="Tablica2" ref="A5:D14" totalsRowShown="0" headerRowDxfId="8" dataDxfId="6" headerRowBorderDxfId="7" tableBorderDxfId="5" totalsRowBorderDxfId="4">
  <autoFilter ref="A5:D14" xr:uid="{00000000-0009-0000-0100-000002000000}"/>
  <tableColumns count="4">
    <tableColumn id="1" xr3:uid="{00000000-0010-0000-0000-000001000000}" name="PRIHODI I RASHODI " dataDxfId="3"/>
    <tableColumn id="2" xr3:uid="{00000000-0010-0000-0000-000002000000}" name="Ostvarenje/Izvršenje 2024." dataDxfId="2"/>
    <tableColumn id="3" xr3:uid="{00000000-0010-0000-0000-000003000000}" name="Plan 2025" dataDxfId="1"/>
    <tableColumn id="4" xr3:uid="{00000000-0010-0000-0000-000004000000}" name="Ostvarenje/Izvršenje  2025" dataDxfId="0"/>
  </tableColumns>
  <tableStyleInfo name="TableStyleLight20" showFirstColumn="0" showLastColumn="0" showRowStripes="1" showColumnStripes="0"/>
</table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4"/>
  <sheetViews>
    <sheetView topLeftCell="A5" zoomScaleNormal="100" workbookViewId="0">
      <selection activeCell="D30" sqref="D30"/>
    </sheetView>
  </sheetViews>
  <sheetFormatPr defaultRowHeight="10.5" x14ac:dyDescent="0.15"/>
  <cols>
    <col min="1" max="1" width="45.42578125" style="3" customWidth="1"/>
    <col min="2" max="2" width="24.28515625" style="3" customWidth="1"/>
    <col min="3" max="3" width="23" style="3" customWidth="1"/>
    <col min="4" max="4" width="32" style="3" customWidth="1"/>
    <col min="5" max="16384" width="9.140625" style="3"/>
  </cols>
  <sheetData>
    <row r="1" spans="1:4" s="22" customFormat="1" ht="8.25" customHeight="1" x14ac:dyDescent="0.15">
      <c r="A1" s="226"/>
      <c r="B1" s="227"/>
      <c r="C1" s="227"/>
      <c r="D1" s="227"/>
    </row>
    <row r="2" spans="1:4" s="22" customFormat="1" ht="61.5" customHeight="1" x14ac:dyDescent="0.15">
      <c r="A2" s="226" t="s">
        <v>217</v>
      </c>
      <c r="B2" s="226"/>
      <c r="C2" s="226"/>
      <c r="D2" s="226"/>
    </row>
    <row r="3" spans="1:4" ht="12.75" x14ac:dyDescent="0.2">
      <c r="A3" s="21" t="s">
        <v>7</v>
      </c>
      <c r="B3" s="59"/>
      <c r="C3" s="59"/>
      <c r="D3" s="59"/>
    </row>
    <row r="4" spans="1:4" s="4" customFormat="1" ht="11.25" x14ac:dyDescent="0.2">
      <c r="A4" s="59"/>
      <c r="B4" s="59"/>
      <c r="C4" s="59"/>
      <c r="D4" s="59"/>
    </row>
    <row r="5" spans="1:4" ht="62.25" customHeight="1" x14ac:dyDescent="0.15">
      <c r="A5" s="35" t="s">
        <v>6</v>
      </c>
      <c r="B5" s="36" t="s">
        <v>218</v>
      </c>
      <c r="C5" s="36" t="s">
        <v>219</v>
      </c>
      <c r="D5" s="36" t="s">
        <v>220</v>
      </c>
    </row>
    <row r="6" spans="1:4" ht="12.75" x14ac:dyDescent="0.15">
      <c r="A6" s="25">
        <v>1</v>
      </c>
      <c r="B6" s="12">
        <v>2</v>
      </c>
      <c r="C6" s="12">
        <v>3</v>
      </c>
      <c r="D6" s="12">
        <v>5</v>
      </c>
    </row>
    <row r="7" spans="1:4" ht="12.75" x14ac:dyDescent="0.2">
      <c r="A7" s="26" t="s">
        <v>8</v>
      </c>
      <c r="B7" s="17">
        <v>1586719.41</v>
      </c>
      <c r="C7" s="17">
        <v>1900490.8</v>
      </c>
      <c r="D7" s="17">
        <f>+D9</f>
        <v>1650312.79</v>
      </c>
    </row>
    <row r="8" spans="1:4" ht="12.75" x14ac:dyDescent="0.2">
      <c r="A8" s="26" t="s">
        <v>9</v>
      </c>
      <c r="B8" s="17"/>
      <c r="C8" s="17"/>
      <c r="D8" s="17"/>
    </row>
    <row r="9" spans="1:4" ht="12.75" x14ac:dyDescent="0.2">
      <c r="A9" s="26" t="s">
        <v>2</v>
      </c>
      <c r="B9" s="17">
        <v>1586719.41</v>
      </c>
      <c r="C9" s="17">
        <v>1900490.8</v>
      </c>
      <c r="D9" s="17">
        <v>1650312.79</v>
      </c>
    </row>
    <row r="10" spans="1:4" s="22" customFormat="1" ht="12.75" x14ac:dyDescent="0.2">
      <c r="A10" s="26"/>
      <c r="B10" s="17"/>
      <c r="C10" s="17"/>
      <c r="D10" s="17"/>
    </row>
    <row r="11" spans="1:4" ht="15" customHeight="1" x14ac:dyDescent="0.2">
      <c r="A11" s="26" t="s">
        <v>10</v>
      </c>
      <c r="B11" s="17">
        <v>1524247.63</v>
      </c>
      <c r="C11" s="17">
        <v>1868898.31</v>
      </c>
      <c r="D11" s="17">
        <v>1734262.01</v>
      </c>
    </row>
    <row r="12" spans="1:4" ht="12.75" x14ac:dyDescent="0.2">
      <c r="A12" s="26" t="s">
        <v>11</v>
      </c>
      <c r="B12" s="17">
        <v>40459.06</v>
      </c>
      <c r="C12" s="17">
        <v>31592.49</v>
      </c>
      <c r="D12" s="17">
        <v>33395.379999999997</v>
      </c>
    </row>
    <row r="13" spans="1:4" ht="12.75" x14ac:dyDescent="0.2">
      <c r="A13" s="26" t="s">
        <v>3</v>
      </c>
      <c r="B13" s="17">
        <v>1564706.69</v>
      </c>
      <c r="C13" s="17">
        <f>+C12+C11</f>
        <v>1900490.8</v>
      </c>
      <c r="D13" s="17">
        <f>+D11+D12</f>
        <v>1767657.39</v>
      </c>
    </row>
    <row r="14" spans="1:4" ht="17.25" customHeight="1" x14ac:dyDescent="0.2">
      <c r="A14" s="28" t="s">
        <v>1</v>
      </c>
      <c r="B14" s="27">
        <v>22012.720000000001</v>
      </c>
      <c r="C14" s="27">
        <v>22012.720000000001</v>
      </c>
      <c r="D14" s="27">
        <v>-117344.6</v>
      </c>
    </row>
    <row r="15" spans="1:4" ht="12.75" x14ac:dyDescent="0.2">
      <c r="A15" s="206"/>
      <c r="B15" s="21"/>
      <c r="C15" s="21"/>
      <c r="D15" s="21"/>
    </row>
    <row r="16" spans="1:4" ht="12.75" x14ac:dyDescent="0.2">
      <c r="A16" s="206" t="s">
        <v>12</v>
      </c>
      <c r="B16" s="21"/>
      <c r="C16" s="21"/>
      <c r="D16" s="21"/>
    </row>
    <row r="17" spans="1:4" ht="9.75" customHeight="1" x14ac:dyDescent="0.2">
      <c r="A17" s="207"/>
      <c r="B17" s="21"/>
      <c r="C17" s="21"/>
      <c r="D17" s="21"/>
    </row>
    <row r="18" spans="1:4" ht="12.75" x14ac:dyDescent="0.15">
      <c r="A18" s="24" t="s">
        <v>0</v>
      </c>
      <c r="B18" s="24" t="s">
        <v>221</v>
      </c>
      <c r="C18" s="24" t="s">
        <v>219</v>
      </c>
      <c r="D18" s="24" t="s">
        <v>220</v>
      </c>
    </row>
    <row r="19" spans="1:4" s="39" customFormat="1" ht="12.75" x14ac:dyDescent="0.15">
      <c r="A19" s="37" t="s">
        <v>76</v>
      </c>
      <c r="B19" s="42">
        <v>0</v>
      </c>
      <c r="C19" s="42">
        <v>0</v>
      </c>
      <c r="D19" s="42">
        <v>0</v>
      </c>
    </row>
    <row r="20" spans="1:4" ht="12.75" x14ac:dyDescent="0.2">
      <c r="A20" s="20" t="s">
        <v>77</v>
      </c>
      <c r="B20" s="17">
        <v>0</v>
      </c>
      <c r="C20" s="17">
        <v>0</v>
      </c>
      <c r="D20" s="17">
        <v>0</v>
      </c>
    </row>
    <row r="21" spans="1:4" ht="12.75" x14ac:dyDescent="0.2">
      <c r="A21" s="20" t="s">
        <v>4</v>
      </c>
      <c r="B21" s="17">
        <v>0</v>
      </c>
      <c r="C21" s="17">
        <v>0</v>
      </c>
      <c r="D21" s="17">
        <v>0</v>
      </c>
    </row>
    <row r="22" spans="1:4" ht="12" customHeight="1" x14ac:dyDescent="0.2">
      <c r="A22" s="187"/>
      <c r="B22" s="188"/>
      <c r="C22" s="188"/>
      <c r="D22" s="188"/>
    </row>
    <row r="23" spans="1:4" ht="10.5" customHeight="1" x14ac:dyDescent="0.2">
      <c r="A23" s="189"/>
      <c r="B23" s="190"/>
      <c r="C23" s="190"/>
      <c r="D23" s="190"/>
    </row>
    <row r="24" spans="1:4" s="22" customFormat="1" ht="16.5" customHeight="1" x14ac:dyDescent="0.2">
      <c r="A24" s="208"/>
      <c r="B24" s="21"/>
      <c r="C24" s="21"/>
      <c r="D24" s="21"/>
    </row>
    <row r="25" spans="1:4" ht="33" customHeight="1" x14ac:dyDescent="0.15">
      <c r="A25" s="24" t="s">
        <v>185</v>
      </c>
      <c r="B25" s="186" t="s">
        <v>204</v>
      </c>
      <c r="C25" s="186" t="s">
        <v>219</v>
      </c>
      <c r="D25" s="186" t="s">
        <v>222</v>
      </c>
    </row>
    <row r="26" spans="1:4" s="39" customFormat="1" ht="27" customHeight="1" x14ac:dyDescent="0.15">
      <c r="A26" s="37" t="s">
        <v>186</v>
      </c>
      <c r="B26" s="38">
        <v>22012.720000000001</v>
      </c>
      <c r="C26" s="38">
        <v>22012.720000000001</v>
      </c>
      <c r="D26" s="38">
        <v>-117344.6</v>
      </c>
    </row>
    <row r="27" spans="1:4" s="39" customFormat="1" ht="15" hidden="1" customHeight="1" thickBot="1" x14ac:dyDescent="0.25">
      <c r="A27" s="40"/>
      <c r="B27" s="41"/>
      <c r="C27" s="41"/>
      <c r="D27" s="41"/>
    </row>
    <row r="28" spans="1:4" s="39" customFormat="1" ht="10.5" hidden="1" customHeight="1" thickBot="1" x14ac:dyDescent="0.25">
      <c r="A28" s="40"/>
      <c r="B28" s="41"/>
      <c r="C28" s="41"/>
      <c r="D28" s="41"/>
    </row>
    <row r="29" spans="1:4" s="39" customFormat="1" ht="15" hidden="1" customHeight="1" thickBot="1" x14ac:dyDescent="0.2">
      <c r="A29" s="37"/>
      <c r="B29" s="38"/>
      <c r="C29" s="38"/>
      <c r="D29" s="38"/>
    </row>
    <row r="30" spans="1:4" s="39" customFormat="1" ht="12.75" x14ac:dyDescent="0.15">
      <c r="A30" s="37" t="s">
        <v>187</v>
      </c>
      <c r="B30" s="38"/>
      <c r="C30" s="38"/>
      <c r="D30" s="38"/>
    </row>
    <row r="31" spans="1:4" ht="51" customHeight="1" x14ac:dyDescent="0.2">
      <c r="A31" s="61"/>
      <c r="B31" s="59"/>
      <c r="C31" s="59"/>
      <c r="D31" s="59"/>
    </row>
    <row r="32" spans="1:4" ht="88.5" customHeight="1" x14ac:dyDescent="0.15">
      <c r="A32" s="60"/>
      <c r="B32" s="60"/>
      <c r="C32" s="60"/>
      <c r="D32" s="60"/>
    </row>
    <row r="33" spans="1:4" ht="10.5" customHeight="1" x14ac:dyDescent="0.2">
      <c r="A33" s="10"/>
      <c r="B33" s="18"/>
      <c r="C33" s="19"/>
      <c r="D33" s="19"/>
    </row>
    <row r="34" spans="1:4" ht="15.75" x14ac:dyDescent="0.15">
      <c r="A34" s="10"/>
      <c r="B34" s="10"/>
      <c r="C34" s="10"/>
      <c r="D34" s="10"/>
    </row>
  </sheetData>
  <mergeCells count="2">
    <mergeCell ref="A1:D1"/>
    <mergeCell ref="A2:D2"/>
  </mergeCells>
  <pageMargins left="0.7" right="0.7" top="0.75" bottom="0.75" header="0.3" footer="0.3"/>
  <pageSetup paperSize="9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85"/>
  <sheetViews>
    <sheetView topLeftCell="A43" zoomScaleNormal="100" workbookViewId="0">
      <selection activeCell="F75" sqref="F75"/>
    </sheetView>
  </sheetViews>
  <sheetFormatPr defaultRowHeight="11.25" x14ac:dyDescent="0.15"/>
  <cols>
    <col min="1" max="1" width="47.85546875" style="5" customWidth="1"/>
    <col min="2" max="2" width="20.140625" style="5" customWidth="1"/>
    <col min="3" max="3" width="17.140625" style="72" customWidth="1"/>
    <col min="4" max="5" width="16" style="5" customWidth="1"/>
    <col min="6" max="16384" width="9.140625" style="5"/>
  </cols>
  <sheetData>
    <row r="1" spans="1:6" ht="39.75" customHeight="1" thickBot="1" x14ac:dyDescent="0.2">
      <c r="A1" s="52" t="s">
        <v>14</v>
      </c>
      <c r="B1" s="228" t="s">
        <v>100</v>
      </c>
      <c r="C1" s="229"/>
      <c r="D1" s="229"/>
      <c r="E1" s="229"/>
      <c r="F1" s="230"/>
    </row>
    <row r="2" spans="1:6" ht="41.25" customHeight="1" x14ac:dyDescent="0.2">
      <c r="A2" s="50" t="s">
        <v>188</v>
      </c>
      <c r="B2" s="84" t="s">
        <v>223</v>
      </c>
      <c r="C2" s="84" t="s">
        <v>224</v>
      </c>
      <c r="D2" s="84" t="s">
        <v>225</v>
      </c>
      <c r="E2" s="85" t="s">
        <v>180</v>
      </c>
      <c r="F2" s="85" t="s">
        <v>101</v>
      </c>
    </row>
    <row r="3" spans="1:6" ht="19.5" customHeight="1" x14ac:dyDescent="0.2">
      <c r="A3" s="53">
        <v>1</v>
      </c>
      <c r="B3" s="54">
        <v>2</v>
      </c>
      <c r="C3" s="54">
        <v>3</v>
      </c>
      <c r="D3" s="54">
        <v>5</v>
      </c>
      <c r="E3" s="54">
        <v>6</v>
      </c>
      <c r="F3" s="55">
        <v>7</v>
      </c>
    </row>
    <row r="4" spans="1:6" ht="19.5" customHeight="1" x14ac:dyDescent="0.2">
      <c r="A4" s="13" t="s">
        <v>82</v>
      </c>
      <c r="B4" s="14"/>
      <c r="C4" s="56"/>
      <c r="D4" s="14"/>
      <c r="E4" s="14"/>
      <c r="F4" s="15"/>
    </row>
    <row r="5" spans="1:6" s="7" customFormat="1" ht="19.5" customHeight="1" x14ac:dyDescent="0.2">
      <c r="A5" s="13" t="s">
        <v>15</v>
      </c>
      <c r="B5" s="56">
        <v>1552712.03</v>
      </c>
      <c r="C5" s="56">
        <f>+C6+C15+C18+C23</f>
        <v>1878478.08</v>
      </c>
      <c r="D5" s="56">
        <f>+D6+D15+D18+D23</f>
        <v>1628300.07</v>
      </c>
      <c r="E5" s="14">
        <f t="shared" ref="E5:E27" si="0">D5/C5*100</f>
        <v>86.681877597421845</v>
      </c>
      <c r="F5" s="14">
        <f t="shared" ref="F5:F27" si="1">D5/B5*100</f>
        <v>104.86812999059458</v>
      </c>
    </row>
    <row r="6" spans="1:6" s="7" customFormat="1" ht="32.25" customHeight="1" x14ac:dyDescent="0.2">
      <c r="A6" s="13" t="s">
        <v>16</v>
      </c>
      <c r="B6" s="14">
        <v>1394514.85</v>
      </c>
      <c r="C6" s="56">
        <f>+C7+C10+C12</f>
        <v>1701041.4200000002</v>
      </c>
      <c r="D6" s="14">
        <f>+D7+D10+D12</f>
        <v>1448707.79</v>
      </c>
      <c r="E6" s="14">
        <f t="shared" si="0"/>
        <v>85.165932643780067</v>
      </c>
      <c r="F6" s="14">
        <f t="shared" si="1"/>
        <v>103.88615008294819</v>
      </c>
    </row>
    <row r="7" spans="1:6" s="7" customFormat="1" ht="29.25" customHeight="1" x14ac:dyDescent="0.2">
      <c r="A7" s="13" t="s">
        <v>17</v>
      </c>
      <c r="B7" s="14">
        <v>1366432.71</v>
      </c>
      <c r="C7" s="56">
        <f>+C8+C9</f>
        <v>1691125.8</v>
      </c>
      <c r="D7" s="14">
        <f>+D8+D9</f>
        <v>1436523.17</v>
      </c>
      <c r="E7" s="14">
        <f t="shared" si="0"/>
        <v>84.944784710871289</v>
      </c>
      <c r="F7" s="14">
        <f t="shared" si="1"/>
        <v>105.1294483429045</v>
      </c>
    </row>
    <row r="8" spans="1:6" ht="27" customHeight="1" x14ac:dyDescent="0.2">
      <c r="A8" s="16" t="s">
        <v>18</v>
      </c>
      <c r="B8" s="15">
        <v>1351040.11</v>
      </c>
      <c r="C8" s="69">
        <v>1673525.8</v>
      </c>
      <c r="D8" s="15">
        <v>1419743.79</v>
      </c>
      <c r="E8" s="14">
        <f t="shared" si="0"/>
        <v>84.835488643198687</v>
      </c>
      <c r="F8" s="14">
        <f t="shared" si="1"/>
        <v>105.08524354617421</v>
      </c>
    </row>
    <row r="9" spans="1:6" ht="24.75" customHeight="1" x14ac:dyDescent="0.2">
      <c r="A9" s="16" t="s">
        <v>19</v>
      </c>
      <c r="B9" s="15">
        <v>15392.6</v>
      </c>
      <c r="C9" s="69">
        <v>17600</v>
      </c>
      <c r="D9" s="15">
        <v>16779.38</v>
      </c>
      <c r="E9" s="14">
        <f t="shared" si="0"/>
        <v>95.337386363636369</v>
      </c>
      <c r="F9" s="14">
        <f t="shared" si="1"/>
        <v>109.00939412444941</v>
      </c>
    </row>
    <row r="10" spans="1:6" s="23" customFormat="1" ht="24.75" customHeight="1" x14ac:dyDescent="0.2">
      <c r="A10" s="13" t="s">
        <v>181</v>
      </c>
      <c r="B10" s="14">
        <v>23116</v>
      </c>
      <c r="C10" s="56">
        <f>+C11</f>
        <v>0</v>
      </c>
      <c r="D10" s="14">
        <f>+D11</f>
        <v>2269</v>
      </c>
      <c r="E10" s="14" t="e">
        <f t="shared" si="0"/>
        <v>#DIV/0!</v>
      </c>
      <c r="F10" s="14">
        <f t="shared" si="1"/>
        <v>9.815712060910192</v>
      </c>
    </row>
    <row r="11" spans="1:6" s="23" customFormat="1" ht="24.75" customHeight="1" x14ac:dyDescent="0.2">
      <c r="A11" s="16" t="s">
        <v>182</v>
      </c>
      <c r="B11" s="15">
        <v>23116</v>
      </c>
      <c r="C11" s="69">
        <v>0</v>
      </c>
      <c r="D11" s="15">
        <v>2269</v>
      </c>
      <c r="E11" s="14" t="e">
        <f t="shared" si="0"/>
        <v>#DIV/0!</v>
      </c>
      <c r="F11" s="14">
        <f t="shared" si="1"/>
        <v>9.815712060910192</v>
      </c>
    </row>
    <row r="12" spans="1:6" s="7" customFormat="1" ht="25.5" customHeight="1" x14ac:dyDescent="0.2">
      <c r="A12" s="13" t="s">
        <v>83</v>
      </c>
      <c r="B12" s="14">
        <v>4966.1400000000003</v>
      </c>
      <c r="C12" s="56">
        <f>+C13+C14</f>
        <v>9915.6200000000008</v>
      </c>
      <c r="D12" s="14">
        <f>+D13+D14</f>
        <v>9915.6200000000008</v>
      </c>
      <c r="E12" s="14">
        <f t="shared" si="0"/>
        <v>100</v>
      </c>
      <c r="F12" s="14">
        <f t="shared" si="1"/>
        <v>199.66452818486792</v>
      </c>
    </row>
    <row r="13" spans="1:6" s="23" customFormat="1" ht="25.5" customHeight="1" x14ac:dyDescent="0.2">
      <c r="A13" s="16" t="s">
        <v>84</v>
      </c>
      <c r="B13" s="90">
        <v>353.49</v>
      </c>
      <c r="C13" s="73">
        <v>1111.18</v>
      </c>
      <c r="D13" s="90">
        <v>1111.18</v>
      </c>
      <c r="E13" s="14">
        <f t="shared" si="0"/>
        <v>100</v>
      </c>
      <c r="F13" s="14">
        <f t="shared" si="1"/>
        <v>314.34552604034064</v>
      </c>
    </row>
    <row r="14" spans="1:6" ht="31.5" customHeight="1" x14ac:dyDescent="0.2">
      <c r="A14" s="16" t="s">
        <v>85</v>
      </c>
      <c r="B14" s="15">
        <v>4612.6499999999996</v>
      </c>
      <c r="C14" s="69">
        <v>8804.44</v>
      </c>
      <c r="D14" s="15">
        <v>8804.44</v>
      </c>
      <c r="E14" s="14">
        <f t="shared" si="0"/>
        <v>100</v>
      </c>
      <c r="F14" s="14">
        <f t="shared" si="1"/>
        <v>190.87596067336565</v>
      </c>
    </row>
    <row r="15" spans="1:6" s="23" customFormat="1" ht="33.75" customHeight="1" x14ac:dyDescent="0.2">
      <c r="A15" s="13" t="s">
        <v>20</v>
      </c>
      <c r="B15" s="14">
        <v>520</v>
      </c>
      <c r="C15" s="56">
        <f>+C16</f>
        <v>850</v>
      </c>
      <c r="D15" s="14">
        <f>+D16</f>
        <v>752.68</v>
      </c>
      <c r="E15" s="14">
        <f t="shared" si="0"/>
        <v>88.550588235294114</v>
      </c>
      <c r="F15" s="14">
        <f t="shared" si="1"/>
        <v>144.74615384615385</v>
      </c>
    </row>
    <row r="16" spans="1:6" ht="19.5" customHeight="1" x14ac:dyDescent="0.2">
      <c r="A16" s="13" t="s">
        <v>21</v>
      </c>
      <c r="B16" s="15">
        <v>520</v>
      </c>
      <c r="C16" s="73">
        <f>+C17</f>
        <v>850</v>
      </c>
      <c r="D16" s="15">
        <f>+D17</f>
        <v>752.68</v>
      </c>
      <c r="E16" s="14">
        <f t="shared" si="0"/>
        <v>88.550588235294114</v>
      </c>
      <c r="F16" s="14">
        <f t="shared" si="1"/>
        <v>144.74615384615385</v>
      </c>
    </row>
    <row r="17" spans="1:6" ht="15.75" customHeight="1" x14ac:dyDescent="0.2">
      <c r="A17" s="16" t="s">
        <v>22</v>
      </c>
      <c r="B17" s="15">
        <v>520</v>
      </c>
      <c r="C17" s="69">
        <v>850</v>
      </c>
      <c r="D17" s="15">
        <v>752.68</v>
      </c>
      <c r="E17" s="14">
        <f t="shared" si="0"/>
        <v>88.550588235294114</v>
      </c>
      <c r="F17" s="14">
        <f t="shared" si="1"/>
        <v>144.74615384615385</v>
      </c>
    </row>
    <row r="18" spans="1:6" ht="25.5" customHeight="1" x14ac:dyDescent="0.2">
      <c r="A18" s="13" t="s">
        <v>23</v>
      </c>
      <c r="B18" s="14">
        <v>11888.120999999999</v>
      </c>
      <c r="C18" s="56">
        <f>+C19+C21</f>
        <v>10500</v>
      </c>
      <c r="D18" s="14">
        <f>+D19+D21</f>
        <v>13266.34</v>
      </c>
      <c r="E18" s="14">
        <f t="shared" si="0"/>
        <v>126.34609523809523</v>
      </c>
      <c r="F18" s="14">
        <f t="shared" si="1"/>
        <v>111.59324505529513</v>
      </c>
    </row>
    <row r="19" spans="1:6" ht="27" customHeight="1" x14ac:dyDescent="0.2">
      <c r="A19" s="13" t="s">
        <v>24</v>
      </c>
      <c r="B19" s="15">
        <v>10388.120000000001</v>
      </c>
      <c r="C19" s="69">
        <f>+C20</f>
        <v>10000</v>
      </c>
      <c r="D19" s="15">
        <f>+D20</f>
        <v>13216.34</v>
      </c>
      <c r="E19" s="14">
        <f t="shared" si="0"/>
        <v>132.1634</v>
      </c>
      <c r="F19" s="14">
        <f t="shared" si="1"/>
        <v>127.22552300127452</v>
      </c>
    </row>
    <row r="20" spans="1:6" ht="15.75" customHeight="1" x14ac:dyDescent="0.2">
      <c r="A20" s="16" t="s">
        <v>25</v>
      </c>
      <c r="B20" s="15">
        <v>10388.120000000001</v>
      </c>
      <c r="C20" s="69">
        <v>10000</v>
      </c>
      <c r="D20" s="15">
        <v>13216.34</v>
      </c>
      <c r="E20" s="14">
        <f t="shared" si="0"/>
        <v>132.1634</v>
      </c>
      <c r="F20" s="14">
        <f t="shared" si="1"/>
        <v>127.22552300127452</v>
      </c>
    </row>
    <row r="21" spans="1:6" ht="12.75" x14ac:dyDescent="0.2">
      <c r="A21" s="13" t="s">
        <v>26</v>
      </c>
      <c r="B21" s="15">
        <v>1500</v>
      </c>
      <c r="C21" s="69">
        <f>+C22</f>
        <v>500</v>
      </c>
      <c r="D21" s="15">
        <f>+D22</f>
        <v>50</v>
      </c>
      <c r="E21" s="14">
        <f t="shared" si="0"/>
        <v>10</v>
      </c>
      <c r="F21" s="14">
        <f t="shared" si="1"/>
        <v>3.3333333333333335</v>
      </c>
    </row>
    <row r="22" spans="1:6" ht="12.75" x14ac:dyDescent="0.2">
      <c r="A22" s="16" t="s">
        <v>27</v>
      </c>
      <c r="B22" s="15">
        <v>1500</v>
      </c>
      <c r="C22" s="69">
        <v>500</v>
      </c>
      <c r="D22" s="15">
        <v>50</v>
      </c>
      <c r="E22" s="14">
        <f t="shared" si="0"/>
        <v>10</v>
      </c>
      <c r="F22" s="14">
        <f t="shared" si="1"/>
        <v>3.3333333333333335</v>
      </c>
    </row>
    <row r="23" spans="1:6" ht="17.25" customHeight="1" x14ac:dyDescent="0.2">
      <c r="A23" s="13" t="s">
        <v>183</v>
      </c>
      <c r="B23" s="14">
        <v>145789.06</v>
      </c>
      <c r="C23" s="56">
        <f>+C24</f>
        <v>166086.66</v>
      </c>
      <c r="D23" s="14">
        <f>+D24</f>
        <v>165573.25999999998</v>
      </c>
      <c r="E23" s="14">
        <f t="shared" si="0"/>
        <v>99.690884264877127</v>
      </c>
      <c r="F23" s="14">
        <f t="shared" si="1"/>
        <v>113.5704283983997</v>
      </c>
    </row>
    <row r="24" spans="1:6" ht="25.5" x14ac:dyDescent="0.2">
      <c r="A24" s="13" t="s">
        <v>28</v>
      </c>
      <c r="B24" s="15">
        <v>139511.12</v>
      </c>
      <c r="C24" s="69">
        <f>+C25+C26</f>
        <v>166086.66</v>
      </c>
      <c r="D24" s="15">
        <f>+D25+D26</f>
        <v>165573.25999999998</v>
      </c>
      <c r="E24" s="14">
        <f t="shared" si="0"/>
        <v>99.690884264877127</v>
      </c>
      <c r="F24" s="14">
        <f t="shared" si="1"/>
        <v>118.68104850710108</v>
      </c>
    </row>
    <row r="25" spans="1:6" ht="25.5" x14ac:dyDescent="0.2">
      <c r="A25" s="16" t="s">
        <v>29</v>
      </c>
      <c r="B25" s="15">
        <v>139511.12</v>
      </c>
      <c r="C25" s="69">
        <v>158494.17000000001</v>
      </c>
      <c r="D25" s="15">
        <v>157980.76999999999</v>
      </c>
      <c r="E25" s="14">
        <f t="shared" si="0"/>
        <v>99.676076413410016</v>
      </c>
      <c r="F25" s="14">
        <f t="shared" si="1"/>
        <v>113.23883716222764</v>
      </c>
    </row>
    <row r="26" spans="1:6" ht="25.5" x14ac:dyDescent="0.2">
      <c r="A26" s="16" t="s">
        <v>30</v>
      </c>
      <c r="B26" s="15">
        <v>6277.94</v>
      </c>
      <c r="C26" s="69">
        <v>7592.49</v>
      </c>
      <c r="D26" s="15">
        <v>7592.49</v>
      </c>
      <c r="E26" s="14">
        <f t="shared" si="0"/>
        <v>100</v>
      </c>
      <c r="F26" s="14">
        <f t="shared" si="1"/>
        <v>120.9391934296919</v>
      </c>
    </row>
    <row r="27" spans="1:6" s="23" customFormat="1" ht="12.75" x14ac:dyDescent="0.2">
      <c r="A27" s="16" t="s">
        <v>214</v>
      </c>
      <c r="B27" s="14">
        <v>34007.379999999997</v>
      </c>
      <c r="C27" s="69">
        <v>22012.720000000001</v>
      </c>
      <c r="D27" s="14">
        <v>22012.720000000001</v>
      </c>
      <c r="E27" s="14">
        <f t="shared" si="0"/>
        <v>100</v>
      </c>
      <c r="F27" s="14">
        <f t="shared" si="1"/>
        <v>64.729244064082565</v>
      </c>
    </row>
    <row r="28" spans="1:6" s="96" customFormat="1" ht="17.25" customHeight="1" x14ac:dyDescent="0.2">
      <c r="A28" s="202" t="s">
        <v>31</v>
      </c>
      <c r="B28" s="203">
        <v>22012.720000000001</v>
      </c>
      <c r="C28" s="204">
        <v>22012.720000000001</v>
      </c>
      <c r="D28" s="203">
        <v>17819.05</v>
      </c>
      <c r="E28" s="203">
        <f t="shared" ref="E28:E29" si="2">D28/C28*100</f>
        <v>80.948878648345129</v>
      </c>
      <c r="F28" s="203">
        <f t="shared" ref="F28:F29" si="3">D28/B28*100</f>
        <v>80.948878648345129</v>
      </c>
    </row>
    <row r="29" spans="1:6" ht="12.75" x14ac:dyDescent="0.2">
      <c r="A29" s="43" t="s">
        <v>32</v>
      </c>
      <c r="B29" s="45">
        <v>1586719.41</v>
      </c>
      <c r="C29" s="45">
        <f>+C28+C5</f>
        <v>1900490.8</v>
      </c>
      <c r="D29" s="45">
        <f>+D5+D27</f>
        <v>1650312.79</v>
      </c>
      <c r="E29" s="45">
        <f t="shared" si="2"/>
        <v>86.83613674951755</v>
      </c>
      <c r="F29" s="45">
        <f t="shared" si="3"/>
        <v>104.00785290702406</v>
      </c>
    </row>
    <row r="30" spans="1:6" ht="16.5" customHeight="1" x14ac:dyDescent="0.2">
      <c r="A30" s="57"/>
      <c r="B30" s="58"/>
      <c r="C30" s="71"/>
      <c r="D30" s="58"/>
      <c r="E30" s="14"/>
      <c r="F30" s="14"/>
    </row>
    <row r="31" spans="1:6" ht="12.75" x14ac:dyDescent="0.2">
      <c r="A31" s="13" t="s">
        <v>33</v>
      </c>
      <c r="B31" s="14">
        <v>1524247.63</v>
      </c>
      <c r="C31" s="56">
        <f>+C32+C39+C70+C72</f>
        <v>1868898.31</v>
      </c>
      <c r="D31" s="14">
        <f>+D32+D39+D70+D72</f>
        <v>1734262.0099999998</v>
      </c>
      <c r="E31" s="14">
        <f t="shared" ref="E31:E85" si="4">D31/C31*100</f>
        <v>92.795953676045627</v>
      </c>
      <c r="F31" s="14">
        <f t="shared" ref="F31:F81" si="5">D31/B31*100</f>
        <v>113.77823234666928</v>
      </c>
    </row>
    <row r="32" spans="1:6" ht="12.75" x14ac:dyDescent="0.2">
      <c r="A32" s="13" t="s">
        <v>34</v>
      </c>
      <c r="B32" s="14">
        <v>1263045.82</v>
      </c>
      <c r="C32" s="56">
        <f>+C33+C35+C37</f>
        <v>1585488.03</v>
      </c>
      <c r="D32" s="14">
        <f>+D33+D35+D37</f>
        <v>1454768.91</v>
      </c>
      <c r="E32" s="14">
        <f t="shared" si="4"/>
        <v>91.755275503404448</v>
      </c>
      <c r="F32" s="14">
        <f t="shared" si="5"/>
        <v>115.17942476544516</v>
      </c>
    </row>
    <row r="33" spans="1:6" ht="12.75" x14ac:dyDescent="0.2">
      <c r="A33" s="13" t="s">
        <v>35</v>
      </c>
      <c r="B33" s="14">
        <v>1043330.44</v>
      </c>
      <c r="C33" s="56">
        <f>+C34</f>
        <v>1320363.44</v>
      </c>
      <c r="D33" s="14">
        <f>+D34</f>
        <v>1213980.78</v>
      </c>
      <c r="E33" s="14">
        <f t="shared" si="4"/>
        <v>91.942925956810811</v>
      </c>
      <c r="F33" s="14">
        <f t="shared" si="5"/>
        <v>116.35630797851542</v>
      </c>
    </row>
    <row r="34" spans="1:6" ht="12.75" x14ac:dyDescent="0.2">
      <c r="A34" s="16" t="s">
        <v>36</v>
      </c>
      <c r="B34" s="15">
        <v>1043330.44</v>
      </c>
      <c r="C34" s="69">
        <v>1320363.44</v>
      </c>
      <c r="D34" s="15">
        <v>1213980.78</v>
      </c>
      <c r="E34" s="14">
        <f t="shared" si="4"/>
        <v>91.942925956810811</v>
      </c>
      <c r="F34" s="14">
        <f t="shared" si="5"/>
        <v>116.35630797851542</v>
      </c>
    </row>
    <row r="35" spans="1:6" ht="12.75" x14ac:dyDescent="0.2">
      <c r="A35" s="13" t="s">
        <v>37</v>
      </c>
      <c r="B35" s="14">
        <v>47144.61</v>
      </c>
      <c r="C35" s="56">
        <f>+C36</f>
        <v>51830</v>
      </c>
      <c r="D35" s="14">
        <f>+D36</f>
        <v>40481.94</v>
      </c>
      <c r="E35" s="14">
        <f t="shared" si="4"/>
        <v>78.105228632066371</v>
      </c>
      <c r="F35" s="14">
        <f t="shared" si="5"/>
        <v>85.867589105096016</v>
      </c>
    </row>
    <row r="36" spans="1:6" ht="12.75" x14ac:dyDescent="0.2">
      <c r="A36" s="16" t="s">
        <v>38</v>
      </c>
      <c r="B36" s="15">
        <v>47144.61</v>
      </c>
      <c r="C36" s="69">
        <v>51830</v>
      </c>
      <c r="D36" s="15">
        <v>40481.94</v>
      </c>
      <c r="E36" s="14">
        <f t="shared" si="4"/>
        <v>78.105228632066371</v>
      </c>
      <c r="F36" s="14">
        <f t="shared" si="5"/>
        <v>85.867589105096016</v>
      </c>
    </row>
    <row r="37" spans="1:6" ht="12.75" x14ac:dyDescent="0.2">
      <c r="A37" s="13" t="s">
        <v>39</v>
      </c>
      <c r="B37" s="14">
        <v>172570.77</v>
      </c>
      <c r="C37" s="56">
        <f>+C38</f>
        <v>213294.59</v>
      </c>
      <c r="D37" s="14">
        <f>+D38</f>
        <v>200306.19</v>
      </c>
      <c r="E37" s="14">
        <f t="shared" si="4"/>
        <v>93.910581604531089</v>
      </c>
      <c r="F37" s="14">
        <f t="shared" si="5"/>
        <v>116.07191067177831</v>
      </c>
    </row>
    <row r="38" spans="1:6" ht="12.75" x14ac:dyDescent="0.2">
      <c r="A38" s="16" t="s">
        <v>40</v>
      </c>
      <c r="B38" s="15">
        <v>172570.77</v>
      </c>
      <c r="C38" s="69">
        <v>213294.59</v>
      </c>
      <c r="D38" s="15">
        <v>200306.19</v>
      </c>
      <c r="E38" s="14">
        <f t="shared" si="4"/>
        <v>93.910581604531089</v>
      </c>
      <c r="F38" s="14">
        <f t="shared" si="5"/>
        <v>116.07191067177831</v>
      </c>
    </row>
    <row r="39" spans="1:6" ht="12.75" x14ac:dyDescent="0.2">
      <c r="A39" s="13" t="s">
        <v>41</v>
      </c>
      <c r="B39" s="14">
        <v>260468.06</v>
      </c>
      <c r="C39" s="56">
        <f>+C40+C45+C52+C62</f>
        <v>282775.27999999997</v>
      </c>
      <c r="D39" s="14">
        <f>+D40+D45+D52+D62</f>
        <v>278858.09999999998</v>
      </c>
      <c r="E39" s="14">
        <f t="shared" si="4"/>
        <v>98.614737469272413</v>
      </c>
      <c r="F39" s="14">
        <f t="shared" si="5"/>
        <v>107.06038199078995</v>
      </c>
    </row>
    <row r="40" spans="1:6" ht="12.75" x14ac:dyDescent="0.2">
      <c r="A40" s="13" t="s">
        <v>42</v>
      </c>
      <c r="B40" s="14">
        <v>44300.53</v>
      </c>
      <c r="C40" s="56">
        <f>+C41+C42+C43+C44</f>
        <v>48889.7</v>
      </c>
      <c r="D40" s="14">
        <f>+D41+D42+D43+D44</f>
        <v>44107.86</v>
      </c>
      <c r="E40" s="14">
        <f t="shared" si="4"/>
        <v>90.219125909956503</v>
      </c>
      <c r="F40" s="14">
        <f t="shared" si="5"/>
        <v>99.565084210053485</v>
      </c>
    </row>
    <row r="41" spans="1:6" ht="12.75" x14ac:dyDescent="0.2">
      <c r="A41" s="16" t="s">
        <v>43</v>
      </c>
      <c r="B41" s="15">
        <v>3391.97</v>
      </c>
      <c r="C41" s="69">
        <v>4540.42</v>
      </c>
      <c r="D41" s="15">
        <v>4120.42</v>
      </c>
      <c r="E41" s="14">
        <f t="shared" si="4"/>
        <v>90.749754428004465</v>
      </c>
      <c r="F41" s="14">
        <f t="shared" si="5"/>
        <v>121.47572059894398</v>
      </c>
    </row>
    <row r="42" spans="1:6" ht="12.75" x14ac:dyDescent="0.2">
      <c r="A42" s="16" t="s">
        <v>44</v>
      </c>
      <c r="B42" s="15">
        <v>39602.559999999998</v>
      </c>
      <c r="C42" s="69">
        <v>42902.78</v>
      </c>
      <c r="D42" s="15">
        <v>38840.94</v>
      </c>
      <c r="E42" s="14">
        <f t="shared" si="4"/>
        <v>90.532455006412178</v>
      </c>
      <c r="F42" s="14">
        <f t="shared" si="5"/>
        <v>98.076841497115353</v>
      </c>
    </row>
    <row r="43" spans="1:6" ht="12.75" x14ac:dyDescent="0.2">
      <c r="A43" s="16" t="s">
        <v>45</v>
      </c>
      <c r="B43" s="15">
        <v>80</v>
      </c>
      <c r="C43" s="69">
        <v>120</v>
      </c>
      <c r="D43" s="15">
        <v>120</v>
      </c>
      <c r="E43" s="14">
        <f t="shared" si="4"/>
        <v>100</v>
      </c>
      <c r="F43" s="14">
        <f t="shared" si="5"/>
        <v>150</v>
      </c>
    </row>
    <row r="44" spans="1:6" s="23" customFormat="1" ht="12.75" x14ac:dyDescent="0.2">
      <c r="A44" s="16" t="s">
        <v>95</v>
      </c>
      <c r="B44" s="15">
        <v>1226</v>
      </c>
      <c r="C44" s="69">
        <v>1326.5</v>
      </c>
      <c r="D44" s="15">
        <v>1026.5</v>
      </c>
      <c r="E44" s="14">
        <f t="shared" si="4"/>
        <v>77.384093479080292</v>
      </c>
      <c r="F44" s="14">
        <f t="shared" si="5"/>
        <v>83.727569331158236</v>
      </c>
    </row>
    <row r="45" spans="1:6" ht="12.75" x14ac:dyDescent="0.2">
      <c r="A45" s="13" t="s">
        <v>46</v>
      </c>
      <c r="B45" s="14">
        <v>106445.87</v>
      </c>
      <c r="C45" s="56">
        <f>+C46+C47+C48+C49+C50+C51</f>
        <v>108434.21</v>
      </c>
      <c r="D45" s="14">
        <f>+D46+D47+D48+D49+D50+D51</f>
        <v>113756.38</v>
      </c>
      <c r="E45" s="14">
        <f t="shared" si="4"/>
        <v>104.90820194106638</v>
      </c>
      <c r="F45" s="14">
        <f t="shared" si="5"/>
        <v>106.86781929632406</v>
      </c>
    </row>
    <row r="46" spans="1:6" ht="12.75" x14ac:dyDescent="0.2">
      <c r="A46" s="16" t="s">
        <v>47</v>
      </c>
      <c r="B46" s="15">
        <v>9269.69</v>
      </c>
      <c r="C46" s="69">
        <v>9857.2099999999991</v>
      </c>
      <c r="D46" s="15">
        <v>9257.2099999999991</v>
      </c>
      <c r="E46" s="14">
        <f t="shared" si="4"/>
        <v>93.913084939856205</v>
      </c>
      <c r="F46" s="14">
        <f t="shared" si="5"/>
        <v>99.865367666016866</v>
      </c>
    </row>
    <row r="47" spans="1:6" ht="12.75" x14ac:dyDescent="0.2">
      <c r="A47" s="16" t="s">
        <v>48</v>
      </c>
      <c r="B47" s="15">
        <v>66889.679999999993</v>
      </c>
      <c r="C47" s="69">
        <v>70524.61</v>
      </c>
      <c r="D47" s="15">
        <v>65520.24</v>
      </c>
      <c r="E47" s="14">
        <f t="shared" si="4"/>
        <v>92.904079866588404</v>
      </c>
      <c r="F47" s="14">
        <f t="shared" si="5"/>
        <v>97.952688665874916</v>
      </c>
    </row>
    <row r="48" spans="1:6" ht="12.75" x14ac:dyDescent="0.2">
      <c r="A48" s="16" t="s">
        <v>49</v>
      </c>
      <c r="B48" s="15">
        <v>24859.38</v>
      </c>
      <c r="C48" s="69">
        <v>19585.150000000001</v>
      </c>
      <c r="D48" s="15">
        <v>31817.65</v>
      </c>
      <c r="E48" s="14">
        <f t="shared" si="4"/>
        <v>162.45803580774211</v>
      </c>
      <c r="F48" s="14">
        <f t="shared" si="5"/>
        <v>127.99052108298758</v>
      </c>
    </row>
    <row r="49" spans="1:6" ht="12.75" x14ac:dyDescent="0.2">
      <c r="A49" s="16" t="s">
        <v>50</v>
      </c>
      <c r="B49" s="15">
        <v>3633.81</v>
      </c>
      <c r="C49" s="69">
        <v>4343.38</v>
      </c>
      <c r="D49" s="15">
        <v>3537.42</v>
      </c>
      <c r="E49" s="14">
        <f t="shared" si="4"/>
        <v>81.443944577725176</v>
      </c>
      <c r="F49" s="14">
        <f t="shared" si="5"/>
        <v>97.347412220231661</v>
      </c>
    </row>
    <row r="50" spans="1:6" ht="12.75" x14ac:dyDescent="0.2">
      <c r="A50" s="16" t="s">
        <v>51</v>
      </c>
      <c r="B50" s="15">
        <v>1693.31</v>
      </c>
      <c r="C50" s="69">
        <v>3881.31</v>
      </c>
      <c r="D50" s="15">
        <v>3381.31</v>
      </c>
      <c r="E50" s="14">
        <f t="shared" si="4"/>
        <v>87.117751480814462</v>
      </c>
      <c r="F50" s="14">
        <f t="shared" si="5"/>
        <v>199.68641300175395</v>
      </c>
    </row>
    <row r="51" spans="1:6" s="23" customFormat="1" ht="12.75" x14ac:dyDescent="0.2">
      <c r="A51" s="16" t="s">
        <v>212</v>
      </c>
      <c r="B51" s="15">
        <v>100</v>
      </c>
      <c r="C51" s="69">
        <v>242.55</v>
      </c>
      <c r="D51" s="15">
        <v>242.55</v>
      </c>
      <c r="E51" s="14">
        <f t="shared" si="4"/>
        <v>100</v>
      </c>
      <c r="F51" s="14">
        <f t="shared" si="5"/>
        <v>242.55</v>
      </c>
    </row>
    <row r="52" spans="1:6" ht="12.75" x14ac:dyDescent="0.2">
      <c r="A52" s="13" t="s">
        <v>52</v>
      </c>
      <c r="B52" s="56">
        <v>78488.490000000005</v>
      </c>
      <c r="C52" s="56">
        <f>+C53+C54+C55+C56+C57+C58+C59+C60+C61</f>
        <v>101767.49999999999</v>
      </c>
      <c r="D52" s="56">
        <f>+D53+D54+D55+D56+D57+D58+D59+D60+D61</f>
        <v>99551.08</v>
      </c>
      <c r="E52" s="14">
        <f t="shared" si="4"/>
        <v>97.822074827425283</v>
      </c>
      <c r="F52" s="14">
        <f t="shared" si="5"/>
        <v>126.83525953932863</v>
      </c>
    </row>
    <row r="53" spans="1:6" ht="12.75" x14ac:dyDescent="0.2">
      <c r="A53" s="16" t="s">
        <v>53</v>
      </c>
      <c r="B53" s="15">
        <v>3928.2</v>
      </c>
      <c r="C53" s="69">
        <v>2612.9899999999998</v>
      </c>
      <c r="D53" s="15">
        <v>2612.9899999999998</v>
      </c>
      <c r="E53" s="14">
        <f t="shared" si="4"/>
        <v>100</v>
      </c>
      <c r="F53" s="14">
        <f t="shared" si="5"/>
        <v>66.518761773840424</v>
      </c>
    </row>
    <row r="54" spans="1:6" ht="12.75" x14ac:dyDescent="0.2">
      <c r="A54" s="16" t="s">
        <v>54</v>
      </c>
      <c r="B54" s="15">
        <v>17640.38</v>
      </c>
      <c r="C54" s="69">
        <v>16726.98</v>
      </c>
      <c r="D54" s="15">
        <v>16226.98</v>
      </c>
      <c r="E54" s="14">
        <f t="shared" si="4"/>
        <v>97.010817254519338</v>
      </c>
      <c r="F54" s="14">
        <f t="shared" si="5"/>
        <v>91.987700945217725</v>
      </c>
    </row>
    <row r="55" spans="1:6" s="23" customFormat="1" ht="12.75" x14ac:dyDescent="0.2">
      <c r="A55" s="16" t="s">
        <v>90</v>
      </c>
      <c r="B55" s="15">
        <v>730</v>
      </c>
      <c r="C55" s="69">
        <v>0</v>
      </c>
      <c r="D55" s="15">
        <v>0</v>
      </c>
      <c r="E55" s="14" t="e">
        <f t="shared" si="4"/>
        <v>#DIV/0!</v>
      </c>
      <c r="F55" s="14">
        <f t="shared" si="5"/>
        <v>0</v>
      </c>
    </row>
    <row r="56" spans="1:6" ht="12.75" x14ac:dyDescent="0.2">
      <c r="A56" s="16" t="s">
        <v>55</v>
      </c>
      <c r="B56" s="15">
        <v>7283.95</v>
      </c>
      <c r="C56" s="69">
        <v>8353.34</v>
      </c>
      <c r="D56" s="15">
        <v>7953.34</v>
      </c>
      <c r="E56" s="14">
        <f t="shared" si="4"/>
        <v>95.211496239827426</v>
      </c>
      <c r="F56" s="14">
        <f t="shared" si="5"/>
        <v>109.18993128728232</v>
      </c>
    </row>
    <row r="57" spans="1:6" ht="12.75" x14ac:dyDescent="0.2">
      <c r="A57" s="16" t="s">
        <v>5</v>
      </c>
      <c r="B57" s="15">
        <v>37237.5</v>
      </c>
      <c r="C57" s="69">
        <v>60369.66</v>
      </c>
      <c r="D57" s="15">
        <v>59769.66</v>
      </c>
      <c r="E57" s="14">
        <f t="shared" si="4"/>
        <v>99.006123274505768</v>
      </c>
      <c r="F57" s="14">
        <f t="shared" si="5"/>
        <v>160.50932527693857</v>
      </c>
    </row>
    <row r="58" spans="1:6" ht="12.75" x14ac:dyDescent="0.2">
      <c r="A58" s="16" t="s">
        <v>56</v>
      </c>
      <c r="B58" s="15">
        <v>3202.78</v>
      </c>
      <c r="C58" s="69">
        <v>1919.15</v>
      </c>
      <c r="D58" s="15">
        <v>1719.15</v>
      </c>
      <c r="E58" s="14">
        <f t="shared" si="4"/>
        <v>89.578719745720761</v>
      </c>
      <c r="F58" s="14">
        <f t="shared" si="5"/>
        <v>53.676805774982981</v>
      </c>
    </row>
    <row r="59" spans="1:6" ht="12.75" x14ac:dyDescent="0.2">
      <c r="A59" s="16" t="s">
        <v>57</v>
      </c>
      <c r="B59" s="15">
        <v>2055.31</v>
      </c>
      <c r="C59" s="69">
        <v>4965.93</v>
      </c>
      <c r="D59" s="15">
        <v>4841.21</v>
      </c>
      <c r="E59" s="14">
        <f t="shared" si="4"/>
        <v>97.488486547333537</v>
      </c>
      <c r="F59" s="14">
        <f t="shared" si="5"/>
        <v>235.54646257742144</v>
      </c>
    </row>
    <row r="60" spans="1:6" ht="12.75" x14ac:dyDescent="0.2">
      <c r="A60" s="16" t="s">
        <v>58</v>
      </c>
      <c r="B60" s="15">
        <v>4622.84</v>
      </c>
      <c r="C60" s="69">
        <v>3940.72</v>
      </c>
      <c r="D60" s="15">
        <v>3949.02</v>
      </c>
      <c r="E60" s="14">
        <f t="shared" si="4"/>
        <v>100.21062140928562</v>
      </c>
      <c r="F60" s="14">
        <f t="shared" si="5"/>
        <v>85.424111585086223</v>
      </c>
    </row>
    <row r="61" spans="1:6" ht="12.75" x14ac:dyDescent="0.2">
      <c r="A61" s="16" t="s">
        <v>59</v>
      </c>
      <c r="B61" s="15">
        <v>1787.23</v>
      </c>
      <c r="C61" s="69">
        <v>2878.73</v>
      </c>
      <c r="D61" s="15">
        <v>2478.73</v>
      </c>
      <c r="E61" s="14">
        <f t="shared" si="4"/>
        <v>86.104983794937354</v>
      </c>
      <c r="F61" s="14">
        <f t="shared" si="5"/>
        <v>138.69115894428811</v>
      </c>
    </row>
    <row r="62" spans="1:6" ht="12.75" x14ac:dyDescent="0.2">
      <c r="A62" s="13" t="s">
        <v>60</v>
      </c>
      <c r="B62" s="56">
        <v>31233.17</v>
      </c>
      <c r="C62" s="56">
        <f>+C63+C64+C65+C66+C67+C68+C69</f>
        <v>23683.87</v>
      </c>
      <c r="D62" s="56">
        <f>+D63+D64+D65+D66+D67+D68+D69</f>
        <v>21442.78</v>
      </c>
      <c r="E62" s="14">
        <f t="shared" si="4"/>
        <v>90.537483950047019</v>
      </c>
      <c r="F62" s="14">
        <f t="shared" si="5"/>
        <v>68.653870228350172</v>
      </c>
    </row>
    <row r="63" spans="1:6" s="23" customFormat="1" ht="12.75" x14ac:dyDescent="0.2">
      <c r="A63" s="16" t="s">
        <v>226</v>
      </c>
      <c r="B63" s="69">
        <v>0</v>
      </c>
      <c r="C63" s="69">
        <v>2585.31</v>
      </c>
      <c r="D63" s="69">
        <v>2585.31</v>
      </c>
      <c r="E63" s="14">
        <f t="shared" si="4"/>
        <v>100</v>
      </c>
      <c r="F63" s="14" t="e">
        <f t="shared" si="5"/>
        <v>#DIV/0!</v>
      </c>
    </row>
    <row r="64" spans="1:6" ht="12.75" x14ac:dyDescent="0.2">
      <c r="A64" s="16" t="s">
        <v>61</v>
      </c>
      <c r="B64" s="15">
        <v>306.24</v>
      </c>
      <c r="C64" s="69">
        <v>314.74</v>
      </c>
      <c r="D64" s="15">
        <v>314.74</v>
      </c>
      <c r="E64" s="14">
        <f t="shared" si="4"/>
        <v>100</v>
      </c>
      <c r="F64" s="14">
        <f t="shared" si="5"/>
        <v>102.77560083594565</v>
      </c>
    </row>
    <row r="65" spans="1:6" ht="12.75" x14ac:dyDescent="0.2">
      <c r="A65" s="16" t="s">
        <v>62</v>
      </c>
      <c r="B65" s="15">
        <v>1794.92</v>
      </c>
      <c r="C65" s="69">
        <v>2911.18</v>
      </c>
      <c r="D65" s="15">
        <v>2111.1799999999998</v>
      </c>
      <c r="E65" s="14">
        <f t="shared" si="4"/>
        <v>72.519734265830351</v>
      </c>
      <c r="F65" s="14">
        <f t="shared" si="5"/>
        <v>117.61972678448063</v>
      </c>
    </row>
    <row r="66" spans="1:6" ht="12.75" x14ac:dyDescent="0.2">
      <c r="A66" s="16" t="s">
        <v>63</v>
      </c>
      <c r="B66" s="15">
        <v>0</v>
      </c>
      <c r="C66" s="69">
        <v>95</v>
      </c>
      <c r="D66" s="15">
        <v>70</v>
      </c>
      <c r="E66" s="14">
        <f t="shared" si="4"/>
        <v>73.68421052631578</v>
      </c>
      <c r="F66" s="14" t="e">
        <f t="shared" si="5"/>
        <v>#DIV/0!</v>
      </c>
    </row>
    <row r="67" spans="1:6" ht="12.75" x14ac:dyDescent="0.2">
      <c r="A67" s="16" t="s">
        <v>64</v>
      </c>
      <c r="B67" s="15">
        <v>1988</v>
      </c>
      <c r="C67" s="69">
        <v>2500</v>
      </c>
      <c r="D67" s="15">
        <v>2302</v>
      </c>
      <c r="E67" s="14">
        <f t="shared" si="4"/>
        <v>92.08</v>
      </c>
      <c r="F67" s="14">
        <f t="shared" si="5"/>
        <v>115.79476861167002</v>
      </c>
    </row>
    <row r="68" spans="1:6" s="23" customFormat="1" ht="12.75" x14ac:dyDescent="0.2">
      <c r="A68" s="16" t="s">
        <v>189</v>
      </c>
      <c r="B68" s="15">
        <v>0</v>
      </c>
      <c r="C68" s="69">
        <v>0</v>
      </c>
      <c r="D68" s="15">
        <v>0</v>
      </c>
      <c r="E68" s="14" t="e">
        <f t="shared" si="4"/>
        <v>#DIV/0!</v>
      </c>
      <c r="F68" s="14" t="e">
        <f t="shared" si="5"/>
        <v>#DIV/0!</v>
      </c>
    </row>
    <row r="69" spans="1:6" ht="12.75" x14ac:dyDescent="0.2">
      <c r="A69" s="16" t="s">
        <v>65</v>
      </c>
      <c r="B69" s="15">
        <v>27144.01</v>
      </c>
      <c r="C69" s="69">
        <v>15277.64</v>
      </c>
      <c r="D69" s="15">
        <v>14059.55</v>
      </c>
      <c r="E69" s="14">
        <f t="shared" si="4"/>
        <v>92.026975370541521</v>
      </c>
      <c r="F69" s="14">
        <f t="shared" si="5"/>
        <v>51.796142132278909</v>
      </c>
    </row>
    <row r="70" spans="1:6" s="23" customFormat="1" ht="12.75" x14ac:dyDescent="0.2">
      <c r="A70" s="13" t="s">
        <v>91</v>
      </c>
      <c r="B70" s="14">
        <v>58.75</v>
      </c>
      <c r="C70" s="56">
        <f>+C71</f>
        <v>0</v>
      </c>
      <c r="D70" s="14">
        <f>+D71</f>
        <v>0</v>
      </c>
      <c r="E70" s="14" t="e">
        <f t="shared" si="4"/>
        <v>#DIV/0!</v>
      </c>
      <c r="F70" s="14">
        <f t="shared" si="5"/>
        <v>0</v>
      </c>
    </row>
    <row r="71" spans="1:6" s="23" customFormat="1" ht="12.75" x14ac:dyDescent="0.2">
      <c r="A71" s="16" t="s">
        <v>92</v>
      </c>
      <c r="B71" s="15">
        <v>58.75</v>
      </c>
      <c r="C71" s="69">
        <v>0</v>
      </c>
      <c r="D71" s="15">
        <v>0</v>
      </c>
      <c r="E71" s="14" t="e">
        <f t="shared" si="4"/>
        <v>#DIV/0!</v>
      </c>
      <c r="F71" s="14">
        <f t="shared" si="5"/>
        <v>0</v>
      </c>
    </row>
    <row r="72" spans="1:6" s="23" customFormat="1" ht="12.75" x14ac:dyDescent="0.2">
      <c r="A72" s="13" t="s">
        <v>190</v>
      </c>
      <c r="B72" s="14">
        <v>675</v>
      </c>
      <c r="C72" s="56">
        <f>+C73</f>
        <v>635</v>
      </c>
      <c r="D72" s="14">
        <f>+D73</f>
        <v>635</v>
      </c>
      <c r="E72" s="14">
        <f t="shared" si="4"/>
        <v>100</v>
      </c>
      <c r="F72" s="14">
        <f t="shared" si="5"/>
        <v>94.074074074074076</v>
      </c>
    </row>
    <row r="73" spans="1:6" s="23" customFormat="1" ht="12.75" x14ac:dyDescent="0.2">
      <c r="A73" s="16" t="s">
        <v>191</v>
      </c>
      <c r="B73" s="15">
        <v>675</v>
      </c>
      <c r="C73" s="69">
        <v>635</v>
      </c>
      <c r="D73" s="15">
        <v>635</v>
      </c>
      <c r="E73" s="14">
        <f t="shared" si="4"/>
        <v>100</v>
      </c>
      <c r="F73" s="14">
        <f t="shared" si="5"/>
        <v>94.074074074074076</v>
      </c>
    </row>
    <row r="74" spans="1:6" s="7" customFormat="1" ht="12.75" x14ac:dyDescent="0.2">
      <c r="A74" s="13" t="s">
        <v>66</v>
      </c>
      <c r="B74" s="14">
        <v>40459.06</v>
      </c>
      <c r="C74" s="56">
        <f>+C75</f>
        <v>31592.489999999998</v>
      </c>
      <c r="D74" s="14">
        <f>+D75</f>
        <v>33395.379999999997</v>
      </c>
      <c r="E74" s="14">
        <f t="shared" si="4"/>
        <v>105.70670434650766</v>
      </c>
      <c r="F74" s="14">
        <f t="shared" si="5"/>
        <v>82.541166304901793</v>
      </c>
    </row>
    <row r="75" spans="1:6" ht="12.75" x14ac:dyDescent="0.2">
      <c r="A75" s="13" t="s">
        <v>67</v>
      </c>
      <c r="B75" s="14">
        <v>40459.06</v>
      </c>
      <c r="C75" s="56">
        <f>+C76+C80+C83</f>
        <v>31592.489999999998</v>
      </c>
      <c r="D75" s="14">
        <f>+D76+D80+D83</f>
        <v>33395.379999999997</v>
      </c>
      <c r="E75" s="14">
        <f t="shared" si="4"/>
        <v>105.70670434650766</v>
      </c>
      <c r="F75" s="14">
        <f t="shared" si="5"/>
        <v>82.541166304901793</v>
      </c>
    </row>
    <row r="76" spans="1:6" ht="12.75" x14ac:dyDescent="0.2">
      <c r="A76" s="13" t="s">
        <v>68</v>
      </c>
      <c r="B76" s="14">
        <v>10152.94</v>
      </c>
      <c r="C76" s="56">
        <f>+C77+C78</f>
        <v>10429.99</v>
      </c>
      <c r="D76" s="14">
        <f>+D77+D78+D79</f>
        <v>13053.5</v>
      </c>
      <c r="E76" s="14">
        <f t="shared" si="4"/>
        <v>125.15352363712718</v>
      </c>
      <c r="F76" s="14">
        <f t="shared" si="5"/>
        <v>128.56867074955628</v>
      </c>
    </row>
    <row r="77" spans="1:6" ht="12.75" x14ac:dyDescent="0.2">
      <c r="A77" s="16" t="s">
        <v>69</v>
      </c>
      <c r="B77" s="15">
        <v>9552.94</v>
      </c>
      <c r="C77" s="69">
        <v>10429.99</v>
      </c>
      <c r="D77" s="15">
        <v>11449.62</v>
      </c>
      <c r="E77" s="14">
        <f t="shared" si="4"/>
        <v>109.77594417636067</v>
      </c>
      <c r="F77" s="14">
        <f t="shared" si="5"/>
        <v>119.85441131211962</v>
      </c>
    </row>
    <row r="78" spans="1:6" ht="12.75" x14ac:dyDescent="0.2">
      <c r="A78" s="16" t="s">
        <v>213</v>
      </c>
      <c r="B78" s="15">
        <v>600</v>
      </c>
      <c r="C78" s="69">
        <v>0</v>
      </c>
      <c r="D78" s="15">
        <v>0</v>
      </c>
      <c r="E78" s="14" t="e">
        <f t="shared" si="4"/>
        <v>#DIV/0!</v>
      </c>
      <c r="F78" s="14">
        <f>D78/B78*100</f>
        <v>0</v>
      </c>
    </row>
    <row r="79" spans="1:6" s="23" customFormat="1" ht="12.75" x14ac:dyDescent="0.2">
      <c r="A79" s="16" t="s">
        <v>227</v>
      </c>
      <c r="B79" s="15">
        <v>0</v>
      </c>
      <c r="C79" s="69">
        <v>0</v>
      </c>
      <c r="D79" s="15">
        <v>1603.88</v>
      </c>
      <c r="E79" s="14" t="e">
        <f t="shared" si="4"/>
        <v>#DIV/0!</v>
      </c>
      <c r="F79" s="14" t="e">
        <f>D79/B79*100</f>
        <v>#DIV/0!</v>
      </c>
    </row>
    <row r="80" spans="1:6" ht="12.75" x14ac:dyDescent="0.2">
      <c r="A80" s="13" t="s">
        <v>70</v>
      </c>
      <c r="B80" s="14">
        <v>30306.12</v>
      </c>
      <c r="C80" s="56">
        <f>+C81+C82</f>
        <v>17600</v>
      </c>
      <c r="D80" s="14">
        <f>+D81+D82</f>
        <v>16779.379999999997</v>
      </c>
      <c r="E80" s="14">
        <f t="shared" si="4"/>
        <v>95.337386363636341</v>
      </c>
      <c r="F80" s="14">
        <f t="shared" si="5"/>
        <v>55.366308851149526</v>
      </c>
    </row>
    <row r="81" spans="1:6" s="23" customFormat="1" ht="12.75" x14ac:dyDescent="0.2">
      <c r="A81" s="16" t="s">
        <v>94</v>
      </c>
      <c r="B81" s="15">
        <v>570</v>
      </c>
      <c r="C81" s="69">
        <v>600</v>
      </c>
      <c r="D81" s="15">
        <v>570</v>
      </c>
      <c r="E81" s="14">
        <f t="shared" si="4"/>
        <v>95</v>
      </c>
      <c r="F81" s="14">
        <f t="shared" si="5"/>
        <v>100</v>
      </c>
    </row>
    <row r="82" spans="1:6" s="23" customFormat="1" ht="12.75" x14ac:dyDescent="0.2">
      <c r="A82" s="16" t="s">
        <v>93</v>
      </c>
      <c r="B82" s="15">
        <v>29736.12</v>
      </c>
      <c r="C82" s="69">
        <v>17000</v>
      </c>
      <c r="D82" s="15">
        <v>16209.38</v>
      </c>
      <c r="E82" s="14">
        <f t="shared" si="4"/>
        <v>95.349294117647048</v>
      </c>
      <c r="F82" s="14">
        <f>D82/B82*100</f>
        <v>54.510743163533107</v>
      </c>
    </row>
    <row r="83" spans="1:6" s="23" customFormat="1" ht="12.75" x14ac:dyDescent="0.2">
      <c r="A83" s="13" t="s">
        <v>228</v>
      </c>
      <c r="B83" s="14">
        <f>+B84</f>
        <v>0</v>
      </c>
      <c r="C83" s="56">
        <f>+C84</f>
        <v>3562.5</v>
      </c>
      <c r="D83" s="14">
        <f>+D84</f>
        <v>3562.5</v>
      </c>
      <c r="E83" s="14">
        <f t="shared" si="4"/>
        <v>100</v>
      </c>
      <c r="F83" s="14" t="e">
        <f t="shared" ref="F83:F84" si="6">D83/B83*100</f>
        <v>#DIV/0!</v>
      </c>
    </row>
    <row r="84" spans="1:6" s="23" customFormat="1" ht="12.75" x14ac:dyDescent="0.2">
      <c r="A84" s="16" t="s">
        <v>229</v>
      </c>
      <c r="B84" s="15">
        <v>0</v>
      </c>
      <c r="C84" s="69">
        <v>3562.5</v>
      </c>
      <c r="D84" s="15">
        <v>3562.5</v>
      </c>
      <c r="E84" s="14">
        <f t="shared" si="4"/>
        <v>100</v>
      </c>
      <c r="F84" s="14" t="e">
        <f t="shared" si="6"/>
        <v>#DIV/0!</v>
      </c>
    </row>
    <row r="85" spans="1:6" ht="12.75" x14ac:dyDescent="0.2">
      <c r="A85" s="43" t="s">
        <v>71</v>
      </c>
      <c r="B85" s="45">
        <v>1564706.69</v>
      </c>
      <c r="C85" s="70">
        <f>+C74+C31</f>
        <v>1900490.8</v>
      </c>
      <c r="D85" s="45">
        <f>+D74+D31</f>
        <v>1767657.3899999997</v>
      </c>
      <c r="E85" s="14">
        <f t="shared" si="4"/>
        <v>93.010573373993694</v>
      </c>
      <c r="F85" s="45">
        <f>D85/B85*100</f>
        <v>112.97052676370929</v>
      </c>
    </row>
  </sheetData>
  <mergeCells count="1">
    <mergeCell ref="B1:F1"/>
  </mergeCells>
  <pageMargins left="0.70866141732283472" right="0.70866141732283472" top="0.74803149606299213" bottom="0.74803149606299213" header="0.31496062992125984" footer="0.31496062992125984"/>
  <pageSetup paperSize="9" scale="69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32"/>
  <sheetViews>
    <sheetView zoomScaleNormal="100" workbookViewId="0">
      <selection activeCell="F22" sqref="F22"/>
    </sheetView>
  </sheetViews>
  <sheetFormatPr defaultRowHeight="15" x14ac:dyDescent="0.25"/>
  <cols>
    <col min="1" max="1" width="31.28515625" customWidth="1"/>
    <col min="2" max="2" width="21.140625" customWidth="1"/>
    <col min="3" max="4" width="15.28515625" customWidth="1"/>
    <col min="5" max="5" width="18.7109375" customWidth="1"/>
    <col min="6" max="6" width="18.42578125" customWidth="1"/>
    <col min="9" max="9" width="19.140625" customWidth="1"/>
  </cols>
  <sheetData>
    <row r="1" spans="1:9" ht="28.5" customHeight="1" x14ac:dyDescent="0.25">
      <c r="A1" s="231" t="s">
        <v>75</v>
      </c>
      <c r="B1" s="232"/>
      <c r="C1" s="232"/>
      <c r="D1" s="232"/>
      <c r="E1" s="232"/>
      <c r="F1" s="62"/>
    </row>
    <row r="2" spans="1:9" ht="26.25" thickBot="1" x14ac:dyDescent="0.3">
      <c r="A2" s="63" t="s">
        <v>0</v>
      </c>
      <c r="B2" s="64" t="s">
        <v>240</v>
      </c>
      <c r="C2" s="64" t="s">
        <v>243</v>
      </c>
      <c r="D2" s="64" t="s">
        <v>244</v>
      </c>
      <c r="E2" s="64" t="s">
        <v>184</v>
      </c>
      <c r="F2" s="64" t="s">
        <v>103</v>
      </c>
      <c r="I2" s="97"/>
    </row>
    <row r="3" spans="1:9" x14ac:dyDescent="0.25">
      <c r="A3" s="13" t="s">
        <v>96</v>
      </c>
      <c r="B3" s="14">
        <v>97749.04</v>
      </c>
      <c r="C3" s="14">
        <v>166086.66</v>
      </c>
      <c r="D3" s="14">
        <v>165573.26</v>
      </c>
      <c r="E3" s="88">
        <f>D3/C3*100</f>
        <v>99.690884264877141</v>
      </c>
      <c r="F3" s="89">
        <f>D3/B3*100</f>
        <v>169.38607274301623</v>
      </c>
      <c r="I3" s="97"/>
    </row>
    <row r="4" spans="1:9" x14ac:dyDescent="0.25">
      <c r="A4" s="13" t="s">
        <v>86</v>
      </c>
      <c r="B4" s="14">
        <v>9797.08</v>
      </c>
      <c r="C4" s="14">
        <v>10000</v>
      </c>
      <c r="D4" s="14">
        <v>13216.34</v>
      </c>
      <c r="E4" s="88">
        <f t="shared" ref="E4:E10" si="0">D4/C4*100</f>
        <v>132.1634</v>
      </c>
      <c r="F4" s="89">
        <f t="shared" ref="F4:F10" si="1">D4/B4*100</f>
        <v>134.900807179282</v>
      </c>
      <c r="I4" s="97"/>
    </row>
    <row r="5" spans="1:9" x14ac:dyDescent="0.25">
      <c r="A5" s="13" t="s">
        <v>97</v>
      </c>
      <c r="B5" s="14">
        <v>288.08</v>
      </c>
      <c r="C5" s="14">
        <v>850</v>
      </c>
      <c r="D5" s="14">
        <v>752.68</v>
      </c>
      <c r="E5" s="88">
        <f t="shared" si="0"/>
        <v>88.550588235294114</v>
      </c>
      <c r="F5" s="89">
        <f t="shared" si="1"/>
        <v>261.27464593168565</v>
      </c>
      <c r="I5" s="97"/>
    </row>
    <row r="6" spans="1:9" x14ac:dyDescent="0.25">
      <c r="A6" s="13" t="s">
        <v>215</v>
      </c>
      <c r="B6" s="14">
        <v>80277.84</v>
      </c>
      <c r="C6" s="14">
        <v>22012.720000000001</v>
      </c>
      <c r="D6" s="14">
        <v>22012.720000000001</v>
      </c>
      <c r="E6" s="88">
        <f t="shared" si="0"/>
        <v>100</v>
      </c>
      <c r="F6" s="89">
        <f t="shared" si="1"/>
        <v>27.420668019966659</v>
      </c>
      <c r="I6" s="97"/>
    </row>
    <row r="7" spans="1:9" x14ac:dyDescent="0.25">
      <c r="A7" s="13" t="s">
        <v>98</v>
      </c>
      <c r="B7" s="14">
        <v>1094520.1499999999</v>
      </c>
      <c r="C7" s="14">
        <v>1701041.42</v>
      </c>
      <c r="D7" s="14">
        <v>1448707.79</v>
      </c>
      <c r="E7" s="88">
        <f t="shared" si="0"/>
        <v>85.165932643780067</v>
      </c>
      <c r="F7" s="89">
        <f t="shared" si="1"/>
        <v>132.3600840057627</v>
      </c>
      <c r="I7" s="97"/>
    </row>
    <row r="8" spans="1:9" x14ac:dyDescent="0.25">
      <c r="A8" s="13" t="s">
        <v>88</v>
      </c>
      <c r="B8" s="14">
        <v>10</v>
      </c>
      <c r="C8" s="14">
        <v>500</v>
      </c>
      <c r="D8" s="14">
        <v>50</v>
      </c>
      <c r="E8" s="88">
        <f t="shared" si="0"/>
        <v>10</v>
      </c>
      <c r="F8" s="89">
        <f t="shared" si="1"/>
        <v>500</v>
      </c>
      <c r="I8" s="97"/>
    </row>
    <row r="9" spans="1:9" x14ac:dyDescent="0.25">
      <c r="A9" s="65" t="s">
        <v>216</v>
      </c>
      <c r="B9" s="14"/>
      <c r="C9" s="14"/>
      <c r="D9" s="14">
        <v>17819.05</v>
      </c>
      <c r="E9" s="88"/>
      <c r="F9" s="89"/>
      <c r="I9" s="97"/>
    </row>
    <row r="10" spans="1:9" x14ac:dyDescent="0.25">
      <c r="A10" s="91" t="s">
        <v>72</v>
      </c>
      <c r="B10" s="45">
        <f>SUM(B3:B9)</f>
        <v>1282642.19</v>
      </c>
      <c r="C10" s="45">
        <f>+C3+C4+C5+C6+C7+C8</f>
        <v>1900490.7999999998</v>
      </c>
      <c r="D10" s="45">
        <f>+D3+D4+D5+D6+D7+D8</f>
        <v>1650312.79</v>
      </c>
      <c r="E10" s="88">
        <f t="shared" si="0"/>
        <v>86.83613674951755</v>
      </c>
      <c r="F10" s="89">
        <f t="shared" si="1"/>
        <v>128.66509482274242</v>
      </c>
      <c r="I10" s="97"/>
    </row>
    <row r="11" spans="1:9" x14ac:dyDescent="0.25">
      <c r="A11" s="66"/>
      <c r="B11" s="62"/>
      <c r="C11" s="62"/>
      <c r="D11" s="205"/>
      <c r="E11" s="62"/>
      <c r="F11" s="62"/>
      <c r="I11" s="97"/>
    </row>
    <row r="12" spans="1:9" x14ac:dyDescent="0.25">
      <c r="A12" s="66"/>
      <c r="B12" s="62"/>
      <c r="C12" s="62"/>
      <c r="D12" s="62"/>
      <c r="E12" s="62"/>
      <c r="F12" s="62"/>
      <c r="I12" s="97"/>
    </row>
    <row r="13" spans="1:9" ht="24" customHeight="1" x14ac:dyDescent="0.25">
      <c r="A13" s="233" t="s">
        <v>74</v>
      </c>
      <c r="B13" s="234"/>
      <c r="C13" s="234"/>
      <c r="D13" s="234"/>
      <c r="E13" s="234"/>
      <c r="F13" s="234"/>
      <c r="I13" s="97"/>
    </row>
    <row r="14" spans="1:9" ht="15.75" thickBot="1" x14ac:dyDescent="0.3">
      <c r="A14" s="66"/>
      <c r="B14" s="62"/>
      <c r="C14" s="62"/>
      <c r="D14" s="62"/>
      <c r="E14" s="62"/>
      <c r="F14" s="62"/>
    </row>
    <row r="15" spans="1:9" ht="26.25" thickBot="1" x14ac:dyDescent="0.3">
      <c r="A15" s="67" t="s">
        <v>0</v>
      </c>
      <c r="B15" s="68" t="s">
        <v>240</v>
      </c>
      <c r="C15" s="68" t="s">
        <v>241</v>
      </c>
      <c r="D15" s="68" t="s">
        <v>242</v>
      </c>
      <c r="E15" s="68" t="s">
        <v>102</v>
      </c>
      <c r="F15" s="68" t="s">
        <v>103</v>
      </c>
    </row>
    <row r="16" spans="1:9" x14ac:dyDescent="0.25">
      <c r="A16" s="13" t="s">
        <v>96</v>
      </c>
      <c r="B16" s="56">
        <v>145789.06</v>
      </c>
      <c r="C16" s="56">
        <v>166086.66</v>
      </c>
      <c r="D16" s="56">
        <v>177827.44</v>
      </c>
      <c r="E16" s="88">
        <f>D16/C16*100</f>
        <v>107.06906864163564</v>
      </c>
      <c r="F16" s="88">
        <f>D16/B16*100</f>
        <v>121.97584647297953</v>
      </c>
    </row>
    <row r="17" spans="1:6" x14ac:dyDescent="0.25">
      <c r="A17" s="13" t="s">
        <v>89</v>
      </c>
      <c r="B17" s="56">
        <v>5816.67</v>
      </c>
      <c r="C17" s="56">
        <v>10000</v>
      </c>
      <c r="D17" s="56">
        <v>7073.49</v>
      </c>
      <c r="E17" s="88">
        <f t="shared" ref="E17:E23" si="2">D17/C17*100</f>
        <v>70.734899999999996</v>
      </c>
      <c r="F17" s="88">
        <f t="shared" ref="F17:F23" si="3">D17/B17*100</f>
        <v>121.60720824801818</v>
      </c>
    </row>
    <row r="18" spans="1:6" x14ac:dyDescent="0.25">
      <c r="A18" s="13" t="s">
        <v>97</v>
      </c>
      <c r="B18" s="56">
        <v>520</v>
      </c>
      <c r="C18" s="56">
        <v>850</v>
      </c>
      <c r="D18" s="56">
        <v>530.20000000000005</v>
      </c>
      <c r="E18" s="88">
        <f t="shared" si="2"/>
        <v>62.3764705882353</v>
      </c>
      <c r="F18" s="88">
        <f t="shared" si="3"/>
        <v>101.96153846153848</v>
      </c>
    </row>
    <row r="19" spans="1:6" x14ac:dyDescent="0.25">
      <c r="A19" s="13" t="s">
        <v>87</v>
      </c>
      <c r="B19" s="56">
        <v>33172.879999999997</v>
      </c>
      <c r="C19" s="56">
        <v>22012.720000000001</v>
      </c>
      <c r="D19" s="56">
        <v>22012.720000000001</v>
      </c>
      <c r="E19" s="88">
        <f t="shared" si="2"/>
        <v>100</v>
      </c>
      <c r="F19" s="88">
        <f t="shared" si="3"/>
        <v>66.357578841511511</v>
      </c>
    </row>
    <row r="20" spans="1:6" x14ac:dyDescent="0.25">
      <c r="A20" s="13" t="s">
        <v>99</v>
      </c>
      <c r="B20" s="95">
        <v>1377908.08</v>
      </c>
      <c r="C20" s="56">
        <v>1701041.42</v>
      </c>
      <c r="D20" s="95">
        <v>1560163.54</v>
      </c>
      <c r="E20" s="88">
        <f t="shared" si="2"/>
        <v>91.718139350187016</v>
      </c>
      <c r="F20" s="88">
        <f t="shared" si="3"/>
        <v>113.22696794114162</v>
      </c>
    </row>
    <row r="21" spans="1:6" x14ac:dyDescent="0.25">
      <c r="A21" s="65" t="s">
        <v>88</v>
      </c>
      <c r="B21" s="56">
        <v>1500</v>
      </c>
      <c r="C21" s="56">
        <v>500</v>
      </c>
      <c r="D21" s="56">
        <v>50</v>
      </c>
      <c r="E21" s="88">
        <f t="shared" si="2"/>
        <v>10</v>
      </c>
      <c r="F21" s="88">
        <f t="shared" si="3"/>
        <v>3.3333333333333335</v>
      </c>
    </row>
    <row r="22" spans="1:6" x14ac:dyDescent="0.25">
      <c r="A22" s="20"/>
      <c r="B22" s="56"/>
      <c r="C22" s="56"/>
      <c r="D22" s="56"/>
      <c r="E22" s="88"/>
      <c r="F22" s="88"/>
    </row>
    <row r="23" spans="1:6" x14ac:dyDescent="0.25">
      <c r="A23" s="92" t="s">
        <v>73</v>
      </c>
      <c r="B23" s="70">
        <f>SUM(B16:B22)</f>
        <v>1564706.6900000002</v>
      </c>
      <c r="C23" s="70">
        <f>+C16+C17+C18+C19+C20+C21</f>
        <v>1900490.7999999998</v>
      </c>
      <c r="D23" s="70">
        <f>+D16+D17+D18+D19+D20+D21</f>
        <v>1767657.3900000001</v>
      </c>
      <c r="E23" s="88">
        <f t="shared" si="2"/>
        <v>93.010573373993722</v>
      </c>
      <c r="F23" s="88">
        <f t="shared" si="3"/>
        <v>112.97052676370932</v>
      </c>
    </row>
    <row r="25" spans="1:6" x14ac:dyDescent="0.25">
      <c r="B25" s="97"/>
    </row>
    <row r="26" spans="1:6" x14ac:dyDescent="0.25">
      <c r="B26" s="97"/>
    </row>
    <row r="27" spans="1:6" x14ac:dyDescent="0.25">
      <c r="B27" s="97"/>
    </row>
    <row r="28" spans="1:6" x14ac:dyDescent="0.25">
      <c r="B28" s="97"/>
    </row>
    <row r="29" spans="1:6" x14ac:dyDescent="0.25">
      <c r="B29" s="97"/>
    </row>
    <row r="30" spans="1:6" x14ac:dyDescent="0.25">
      <c r="B30" s="97"/>
    </row>
    <row r="31" spans="1:6" x14ac:dyDescent="0.25">
      <c r="B31" s="97"/>
    </row>
    <row r="32" spans="1:6" x14ac:dyDescent="0.25">
      <c r="B32" s="97"/>
    </row>
  </sheetData>
  <mergeCells count="2">
    <mergeCell ref="A1:E1"/>
    <mergeCell ref="A13:F13"/>
  </mergeCells>
  <pageMargins left="0.7" right="0.7" top="0.75" bottom="0.75" header="0.3" footer="0.3"/>
  <pageSetup paperSize="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278"/>
  <sheetViews>
    <sheetView tabSelected="1" zoomScaleNormal="100" workbookViewId="0">
      <selection activeCell="F13" sqref="F13"/>
    </sheetView>
  </sheetViews>
  <sheetFormatPr defaultRowHeight="12.75" x14ac:dyDescent="0.2"/>
  <cols>
    <col min="1" max="2" width="9.28515625" style="182" customWidth="1"/>
    <col min="3" max="3" width="42.42578125" style="5" customWidth="1"/>
    <col min="4" max="4" width="12.7109375" style="9" customWidth="1"/>
    <col min="5" max="6" width="17.28515625" style="8" customWidth="1"/>
    <col min="7" max="7" width="17.28515625" style="105" customWidth="1"/>
    <col min="8" max="8" width="17.28515625" style="106" customWidth="1"/>
    <col min="9" max="9" width="10.140625" style="5" customWidth="1"/>
    <col min="10" max="10" width="11.28515625" style="5" bestFit="1" customWidth="1"/>
    <col min="11" max="16384" width="9.140625" style="5"/>
  </cols>
  <sheetData>
    <row r="1" spans="1:8" ht="75.75" customHeight="1" thickBot="1" x14ac:dyDescent="0.25">
      <c r="A1" s="140"/>
      <c r="B1" s="133"/>
      <c r="C1" s="236" t="s">
        <v>13</v>
      </c>
      <c r="D1" s="237"/>
      <c r="E1" s="237"/>
      <c r="F1" s="237"/>
      <c r="G1" s="237"/>
      <c r="H1" s="238"/>
    </row>
    <row r="2" spans="1:8" ht="34.5" customHeight="1" x14ac:dyDescent="0.15">
      <c r="A2" s="131" t="s">
        <v>104</v>
      </c>
      <c r="B2" s="184" t="s">
        <v>148</v>
      </c>
      <c r="C2" s="214" t="s">
        <v>78</v>
      </c>
      <c r="D2" s="215" t="s">
        <v>230</v>
      </c>
      <c r="E2" s="215" t="s">
        <v>231</v>
      </c>
      <c r="F2" s="215" t="s">
        <v>225</v>
      </c>
      <c r="G2" s="216" t="s">
        <v>176</v>
      </c>
      <c r="H2" s="217" t="s">
        <v>177</v>
      </c>
    </row>
    <row r="3" spans="1:8" ht="13.5" x14ac:dyDescent="0.2">
      <c r="A3" s="125"/>
      <c r="B3" s="134"/>
      <c r="C3" s="25">
        <v>1</v>
      </c>
      <c r="D3" s="12">
        <v>2</v>
      </c>
      <c r="E3" s="12">
        <v>3</v>
      </c>
      <c r="F3" s="12">
        <v>4</v>
      </c>
      <c r="G3" s="100">
        <v>5</v>
      </c>
      <c r="H3" s="101">
        <v>6</v>
      </c>
    </row>
    <row r="4" spans="1:8" ht="34.5" customHeight="1" x14ac:dyDescent="0.25">
      <c r="A4" s="165">
        <v>671</v>
      </c>
      <c r="B4" s="166">
        <v>451</v>
      </c>
      <c r="C4" s="167" t="s">
        <v>153</v>
      </c>
      <c r="D4" s="45"/>
      <c r="E4" s="45"/>
      <c r="F4" s="45"/>
      <c r="G4" s="102"/>
      <c r="H4" s="103"/>
    </row>
    <row r="5" spans="1:8" s="23" customFormat="1" ht="13.5" x14ac:dyDescent="0.25">
      <c r="A5" s="147">
        <v>3</v>
      </c>
      <c r="B5" s="146">
        <v>451</v>
      </c>
      <c r="C5" s="44" t="s">
        <v>105</v>
      </c>
      <c r="D5" s="45">
        <v>98234.42</v>
      </c>
      <c r="E5" s="45">
        <f>+E6</f>
        <v>106811.95</v>
      </c>
      <c r="F5" s="45">
        <f>+F6</f>
        <v>118944.88999999998</v>
      </c>
      <c r="G5" s="102">
        <f>F5/E5*100</f>
        <v>111.3591597194883</v>
      </c>
      <c r="H5" s="103">
        <f>F5/D5*100</f>
        <v>121.08270196943187</v>
      </c>
    </row>
    <row r="6" spans="1:8" s="11" customFormat="1" ht="15" customHeight="1" x14ac:dyDescent="0.25">
      <c r="A6" s="127">
        <v>32</v>
      </c>
      <c r="B6" s="136">
        <v>451</v>
      </c>
      <c r="C6" s="150" t="s">
        <v>110</v>
      </c>
      <c r="D6" s="58">
        <v>98234.42</v>
      </c>
      <c r="E6" s="58">
        <f>+E7+E11+E18+E28</f>
        <v>106811.95</v>
      </c>
      <c r="F6" s="58">
        <f>+F7+F11+F18+F28</f>
        <v>118944.88999999998</v>
      </c>
      <c r="G6" s="102">
        <f t="shared" ref="G6:G32" si="0">F6/E6*100</f>
        <v>111.3591597194883</v>
      </c>
      <c r="H6" s="103">
        <f>F6/D6*100</f>
        <v>121.08270196943187</v>
      </c>
    </row>
    <row r="7" spans="1:8" s="1" customFormat="1" ht="13.5" x14ac:dyDescent="0.25">
      <c r="A7" s="127">
        <v>321</v>
      </c>
      <c r="B7" s="136">
        <v>451</v>
      </c>
      <c r="C7" s="114" t="s">
        <v>115</v>
      </c>
      <c r="D7" s="14">
        <v>4499.97</v>
      </c>
      <c r="E7" s="14">
        <f>+E8+E9+E10</f>
        <v>4570.1900000000005</v>
      </c>
      <c r="F7" s="14">
        <f>+F8+F9+F10</f>
        <v>4570.1900000000005</v>
      </c>
      <c r="G7" s="102">
        <f t="shared" si="0"/>
        <v>100</v>
      </c>
      <c r="H7" s="103">
        <f t="shared" ref="H7:H32" si="1">F7/D7*100</f>
        <v>101.56045484747676</v>
      </c>
    </row>
    <row r="8" spans="1:8" s="7" customFormat="1" ht="13.5" x14ac:dyDescent="0.25">
      <c r="A8" s="128">
        <v>3211</v>
      </c>
      <c r="B8" s="134"/>
      <c r="C8" s="115" t="s">
        <v>112</v>
      </c>
      <c r="D8" s="15">
        <v>3391.97</v>
      </c>
      <c r="E8" s="15">
        <v>3423.69</v>
      </c>
      <c r="F8" s="15">
        <v>3423.69</v>
      </c>
      <c r="G8" s="102">
        <f t="shared" si="0"/>
        <v>100</v>
      </c>
      <c r="H8" s="103">
        <f t="shared" si="1"/>
        <v>100.93514978021622</v>
      </c>
    </row>
    <row r="9" spans="1:8" s="1" customFormat="1" ht="13.5" x14ac:dyDescent="0.25">
      <c r="A9" s="129">
        <v>3213</v>
      </c>
      <c r="B9" s="137"/>
      <c r="C9" s="115" t="s">
        <v>114</v>
      </c>
      <c r="D9" s="15">
        <v>80</v>
      </c>
      <c r="E9" s="15">
        <v>120</v>
      </c>
      <c r="F9" s="15">
        <v>120</v>
      </c>
      <c r="G9" s="102">
        <f t="shared" si="0"/>
        <v>100</v>
      </c>
      <c r="H9" s="103">
        <f t="shared" si="1"/>
        <v>150</v>
      </c>
    </row>
    <row r="10" spans="1:8" s="1" customFormat="1" ht="13.5" x14ac:dyDescent="0.25">
      <c r="A10" s="129">
        <v>3214</v>
      </c>
      <c r="B10" s="137"/>
      <c r="C10" s="115" t="s">
        <v>163</v>
      </c>
      <c r="D10" s="15">
        <v>1028</v>
      </c>
      <c r="E10" s="15">
        <v>1026.5</v>
      </c>
      <c r="F10" s="15">
        <v>1026.5</v>
      </c>
      <c r="G10" s="102">
        <f t="shared" si="0"/>
        <v>100</v>
      </c>
      <c r="H10" s="103">
        <f t="shared" si="1"/>
        <v>99.854085603112836</v>
      </c>
    </row>
    <row r="11" spans="1:8" s="1" customFormat="1" ht="13.5" x14ac:dyDescent="0.25">
      <c r="A11" s="127">
        <v>322</v>
      </c>
      <c r="B11" s="136">
        <v>451</v>
      </c>
      <c r="C11" s="114" t="s">
        <v>116</v>
      </c>
      <c r="D11" s="14">
        <v>35636.33</v>
      </c>
      <c r="E11" s="14">
        <f>+E12+E13+E14+E15+E16+E17</f>
        <v>31606.82</v>
      </c>
      <c r="F11" s="14">
        <f>+F12+F13+F14+F15+F16+F17</f>
        <v>43852.7</v>
      </c>
      <c r="G11" s="102">
        <f t="shared" si="0"/>
        <v>138.74442288088454</v>
      </c>
      <c r="H11" s="103">
        <f t="shared" si="1"/>
        <v>123.05616206831623</v>
      </c>
    </row>
    <row r="12" spans="1:8" s="1" customFormat="1" ht="13.5" x14ac:dyDescent="0.25">
      <c r="A12" s="129">
        <v>3221</v>
      </c>
      <c r="B12" s="137"/>
      <c r="C12" s="115" t="s">
        <v>117</v>
      </c>
      <c r="D12" s="15">
        <v>8200.2800000000007</v>
      </c>
      <c r="E12" s="15">
        <v>8957.2099999999991</v>
      </c>
      <c r="F12" s="15">
        <v>8957.2099999999991</v>
      </c>
      <c r="G12" s="102">
        <f t="shared" si="0"/>
        <v>100</v>
      </c>
      <c r="H12" s="103">
        <f t="shared" si="1"/>
        <v>109.23053846941811</v>
      </c>
    </row>
    <row r="13" spans="1:8" s="1" customFormat="1" ht="13.5" x14ac:dyDescent="0.25">
      <c r="A13" s="129">
        <v>3222</v>
      </c>
      <c r="B13" s="137"/>
      <c r="C13" s="115" t="s">
        <v>121</v>
      </c>
      <c r="D13" s="15">
        <v>486.65</v>
      </c>
      <c r="E13" s="15">
        <v>831.98</v>
      </c>
      <c r="F13" s="15">
        <v>845.36</v>
      </c>
      <c r="G13" s="102">
        <f t="shared" si="0"/>
        <v>101.60821173585903</v>
      </c>
      <c r="H13" s="103">
        <f t="shared" si="1"/>
        <v>173.71005856364945</v>
      </c>
    </row>
    <row r="14" spans="1:8" s="1" customFormat="1" ht="13.5" x14ac:dyDescent="0.25">
      <c r="A14" s="129">
        <v>3223</v>
      </c>
      <c r="B14" s="137"/>
      <c r="C14" s="115" t="s">
        <v>118</v>
      </c>
      <c r="D14" s="113">
        <v>24859.38</v>
      </c>
      <c r="E14" s="15">
        <v>17682.39</v>
      </c>
      <c r="F14" s="113">
        <v>29914.89</v>
      </c>
      <c r="G14" s="102">
        <f t="shared" si="0"/>
        <v>169.17899673064559</v>
      </c>
      <c r="H14" s="103">
        <f t="shared" si="1"/>
        <v>120.33642834213884</v>
      </c>
    </row>
    <row r="15" spans="1:8" s="1" customFormat="1" ht="13.5" x14ac:dyDescent="0.25">
      <c r="A15" s="129">
        <v>3224</v>
      </c>
      <c r="B15" s="137"/>
      <c r="C15" s="115" t="s">
        <v>119</v>
      </c>
      <c r="D15" s="112">
        <v>1008.23</v>
      </c>
      <c r="E15" s="15">
        <v>1671.38</v>
      </c>
      <c r="F15" s="112">
        <v>1671.38</v>
      </c>
      <c r="G15" s="102">
        <f t="shared" si="0"/>
        <v>100</v>
      </c>
      <c r="H15" s="103">
        <f t="shared" si="1"/>
        <v>165.77368259226566</v>
      </c>
    </row>
    <row r="16" spans="1:8" s="1" customFormat="1" ht="13.5" x14ac:dyDescent="0.25">
      <c r="A16" s="128">
        <v>3225</v>
      </c>
      <c r="B16" s="134"/>
      <c r="C16" s="115" t="s">
        <v>120</v>
      </c>
      <c r="D16" s="15">
        <v>981.79</v>
      </c>
      <c r="E16" s="15">
        <v>2221.31</v>
      </c>
      <c r="F16" s="15">
        <v>2221.31</v>
      </c>
      <c r="G16" s="102">
        <f t="shared" si="0"/>
        <v>100</v>
      </c>
      <c r="H16" s="103">
        <f t="shared" si="1"/>
        <v>226.25103127960156</v>
      </c>
    </row>
    <row r="17" spans="1:8" s="1" customFormat="1" ht="13.5" x14ac:dyDescent="0.25">
      <c r="A17" s="129">
        <v>3227</v>
      </c>
      <c r="B17" s="137"/>
      <c r="C17" s="115" t="s">
        <v>205</v>
      </c>
      <c r="D17" s="112">
        <v>100</v>
      </c>
      <c r="E17" s="15">
        <v>242.55</v>
      </c>
      <c r="F17" s="112">
        <v>242.55</v>
      </c>
      <c r="G17" s="102">
        <f t="shared" si="0"/>
        <v>100</v>
      </c>
      <c r="H17" s="103">
        <f t="shared" si="1"/>
        <v>242.55</v>
      </c>
    </row>
    <row r="18" spans="1:8" s="2" customFormat="1" ht="13.5" x14ac:dyDescent="0.25">
      <c r="A18" s="127">
        <v>323</v>
      </c>
      <c r="B18" s="136">
        <v>451</v>
      </c>
      <c r="C18" s="114" t="s">
        <v>122</v>
      </c>
      <c r="D18" s="14">
        <v>54556.24</v>
      </c>
      <c r="E18" s="14">
        <f>+E19+E20+E21+E22+E23+E24+E25+E26+E27</f>
        <v>68167.01999999999</v>
      </c>
      <c r="F18" s="14">
        <f>+F19+F20+F21+F22+F23+F24+F25+F26+F27</f>
        <v>68075.319999999992</v>
      </c>
      <c r="G18" s="102">
        <f t="shared" si="0"/>
        <v>99.865477469896732</v>
      </c>
      <c r="H18" s="103">
        <f t="shared" si="1"/>
        <v>124.78008015215123</v>
      </c>
    </row>
    <row r="19" spans="1:8" s="6" customFormat="1" ht="13.5" x14ac:dyDescent="0.25">
      <c r="A19" s="129">
        <v>3231</v>
      </c>
      <c r="B19" s="137"/>
      <c r="C19" s="115" t="s">
        <v>123</v>
      </c>
      <c r="D19" s="15">
        <v>3928.2</v>
      </c>
      <c r="E19" s="15">
        <v>2612.9899999999998</v>
      </c>
      <c r="F19" s="15">
        <v>2612.9899999999998</v>
      </c>
      <c r="G19" s="102">
        <f t="shared" si="0"/>
        <v>100</v>
      </c>
      <c r="H19" s="103">
        <f t="shared" si="1"/>
        <v>66.518761773840424</v>
      </c>
    </row>
    <row r="20" spans="1:8" s="6" customFormat="1" ht="13.5" x14ac:dyDescent="0.25">
      <c r="A20" s="129">
        <v>3232</v>
      </c>
      <c r="B20" s="137"/>
      <c r="C20" s="115" t="s">
        <v>124</v>
      </c>
      <c r="D20" s="15">
        <v>2322.66</v>
      </c>
      <c r="E20" s="15">
        <v>3127.35</v>
      </c>
      <c r="F20" s="15">
        <v>3127.35</v>
      </c>
      <c r="G20" s="102">
        <f t="shared" si="0"/>
        <v>100</v>
      </c>
      <c r="H20" s="103">
        <f t="shared" si="1"/>
        <v>134.64519128929763</v>
      </c>
    </row>
    <row r="21" spans="1:8" s="6" customFormat="1" ht="13.5" x14ac:dyDescent="0.25">
      <c r="A21" s="129">
        <v>3233</v>
      </c>
      <c r="B21" s="137"/>
      <c r="C21" s="115" t="s">
        <v>125</v>
      </c>
      <c r="D21" s="15">
        <v>730</v>
      </c>
      <c r="E21" s="15">
        <v>0</v>
      </c>
      <c r="F21" s="15">
        <v>0</v>
      </c>
      <c r="G21" s="102" t="e">
        <f t="shared" si="0"/>
        <v>#DIV/0!</v>
      </c>
      <c r="H21" s="103">
        <f t="shared" si="1"/>
        <v>0</v>
      </c>
    </row>
    <row r="22" spans="1:8" ht="13.5" x14ac:dyDescent="0.25">
      <c r="A22" s="128">
        <v>3234</v>
      </c>
      <c r="B22" s="134"/>
      <c r="C22" s="115" t="s">
        <v>126</v>
      </c>
      <c r="D22" s="15">
        <v>6781.61</v>
      </c>
      <c r="E22" s="15">
        <v>8053.34</v>
      </c>
      <c r="F22" s="15">
        <v>7953.34</v>
      </c>
      <c r="G22" s="102">
        <f t="shared" si="0"/>
        <v>98.758279173609949</v>
      </c>
      <c r="H22" s="103">
        <f t="shared" si="1"/>
        <v>117.27805049243469</v>
      </c>
    </row>
    <row r="23" spans="1:8" s="6" customFormat="1" ht="13.5" x14ac:dyDescent="0.25">
      <c r="A23" s="129">
        <v>3235</v>
      </c>
      <c r="B23" s="137"/>
      <c r="C23" s="115" t="s">
        <v>127</v>
      </c>
      <c r="D23" s="15">
        <v>32304.79</v>
      </c>
      <c r="E23" s="15">
        <v>47132.14</v>
      </c>
      <c r="F23" s="15">
        <v>47132.14</v>
      </c>
      <c r="G23" s="102">
        <f t="shared" si="0"/>
        <v>100</v>
      </c>
      <c r="H23" s="103">
        <f t="shared" si="1"/>
        <v>145.89830176887079</v>
      </c>
    </row>
    <row r="24" spans="1:8" s="11" customFormat="1" ht="13.5" x14ac:dyDescent="0.25">
      <c r="A24" s="129">
        <v>3236</v>
      </c>
      <c r="B24" s="137"/>
      <c r="C24" s="115" t="s">
        <v>128</v>
      </c>
      <c r="D24" s="15">
        <v>3085.98</v>
      </c>
      <c r="E24" s="15">
        <v>1719.15</v>
      </c>
      <c r="F24" s="15">
        <v>1719.15</v>
      </c>
      <c r="G24" s="102">
        <f t="shared" si="0"/>
        <v>100</v>
      </c>
      <c r="H24" s="103">
        <f t="shared" si="1"/>
        <v>55.708397332451931</v>
      </c>
    </row>
    <row r="25" spans="1:8" s="6" customFormat="1" ht="13.5" x14ac:dyDescent="0.25">
      <c r="A25" s="129">
        <v>3237</v>
      </c>
      <c r="B25" s="137"/>
      <c r="C25" s="115" t="s">
        <v>129</v>
      </c>
      <c r="D25" s="15">
        <v>535.04999999999995</v>
      </c>
      <c r="E25" s="15">
        <v>402.6</v>
      </c>
      <c r="F25" s="15">
        <v>402.6</v>
      </c>
      <c r="G25" s="102">
        <f t="shared" si="0"/>
        <v>100</v>
      </c>
      <c r="H25" s="103">
        <f t="shared" si="1"/>
        <v>75.245304177179719</v>
      </c>
    </row>
    <row r="26" spans="1:8" s="6" customFormat="1" ht="13.5" x14ac:dyDescent="0.25">
      <c r="A26" s="129">
        <v>3238</v>
      </c>
      <c r="B26" s="137"/>
      <c r="C26" s="115" t="s">
        <v>130</v>
      </c>
      <c r="D26" s="15">
        <v>4385.8100000000004</v>
      </c>
      <c r="E26" s="15">
        <v>3940.72</v>
      </c>
      <c r="F26" s="15">
        <v>3949.02</v>
      </c>
      <c r="G26" s="102">
        <f t="shared" si="0"/>
        <v>100.21062140928562</v>
      </c>
      <c r="H26" s="103">
        <f t="shared" si="1"/>
        <v>90.04083624233607</v>
      </c>
    </row>
    <row r="27" spans="1:8" s="6" customFormat="1" ht="13.5" x14ac:dyDescent="0.25">
      <c r="A27" s="129">
        <v>3239</v>
      </c>
      <c r="B27" s="137"/>
      <c r="C27" s="115" t="s">
        <v>131</v>
      </c>
      <c r="D27" s="93">
        <v>482.14</v>
      </c>
      <c r="E27" s="15">
        <v>1178.73</v>
      </c>
      <c r="F27" s="93">
        <v>1178.73</v>
      </c>
      <c r="G27" s="102">
        <f t="shared" si="0"/>
        <v>100</v>
      </c>
      <c r="H27" s="103">
        <f t="shared" si="1"/>
        <v>244.47878209648653</v>
      </c>
    </row>
    <row r="28" spans="1:8" s="1" customFormat="1" ht="13.5" x14ac:dyDescent="0.25">
      <c r="A28" s="127">
        <v>329</v>
      </c>
      <c r="B28" s="136">
        <v>451</v>
      </c>
      <c r="C28" s="114" t="s">
        <v>157</v>
      </c>
      <c r="D28" s="14">
        <v>3541.88</v>
      </c>
      <c r="E28" s="14">
        <f>+E29+E30+E31+E32</f>
        <v>2467.92</v>
      </c>
      <c r="F28" s="14">
        <f>+F29+F30+F31+F32</f>
        <v>2446.6800000000003</v>
      </c>
      <c r="G28" s="102">
        <f t="shared" si="0"/>
        <v>99.139356219002252</v>
      </c>
      <c r="H28" s="103">
        <f t="shared" si="1"/>
        <v>69.078568443877259</v>
      </c>
    </row>
    <row r="29" spans="1:8" ht="13.5" x14ac:dyDescent="0.25">
      <c r="A29" s="128">
        <v>3292</v>
      </c>
      <c r="B29" s="134"/>
      <c r="C29" s="115" t="s">
        <v>132</v>
      </c>
      <c r="D29" s="15">
        <v>306.24</v>
      </c>
      <c r="E29" s="15">
        <v>314.74</v>
      </c>
      <c r="F29" s="15">
        <v>314.74</v>
      </c>
      <c r="G29" s="102">
        <f t="shared" si="0"/>
        <v>100</v>
      </c>
      <c r="H29" s="103">
        <f t="shared" si="1"/>
        <v>102.77560083594565</v>
      </c>
    </row>
    <row r="30" spans="1:8" s="6" customFormat="1" ht="13.5" x14ac:dyDescent="0.25">
      <c r="A30" s="129">
        <v>3293</v>
      </c>
      <c r="B30" s="137"/>
      <c r="C30" s="115" t="s">
        <v>133</v>
      </c>
      <c r="D30" s="15">
        <v>1599.71</v>
      </c>
      <c r="E30" s="15">
        <v>838.2</v>
      </c>
      <c r="F30" s="15">
        <v>838.2</v>
      </c>
      <c r="G30" s="102">
        <f t="shared" si="0"/>
        <v>100</v>
      </c>
      <c r="H30" s="103">
        <f t="shared" si="1"/>
        <v>52.396996955698228</v>
      </c>
    </row>
    <row r="31" spans="1:8" s="6" customFormat="1" ht="13.5" x14ac:dyDescent="0.25">
      <c r="A31" s="129">
        <v>3294</v>
      </c>
      <c r="B31" s="137"/>
      <c r="C31" s="115" t="s">
        <v>134</v>
      </c>
      <c r="D31" s="15">
        <v>0</v>
      </c>
      <c r="E31" s="15">
        <v>70</v>
      </c>
      <c r="F31" s="15">
        <v>70</v>
      </c>
      <c r="G31" s="102">
        <f t="shared" si="0"/>
        <v>100</v>
      </c>
      <c r="H31" s="103" t="e">
        <f t="shared" si="1"/>
        <v>#DIV/0!</v>
      </c>
    </row>
    <row r="32" spans="1:8" s="6" customFormat="1" ht="15.75" customHeight="1" x14ac:dyDescent="0.25">
      <c r="A32" s="129">
        <v>3299</v>
      </c>
      <c r="B32" s="137"/>
      <c r="C32" s="115" t="s">
        <v>135</v>
      </c>
      <c r="D32" s="15">
        <v>1635.93</v>
      </c>
      <c r="E32" s="15">
        <v>1244.98</v>
      </c>
      <c r="F32" s="15">
        <v>1223.74</v>
      </c>
      <c r="G32" s="102">
        <f t="shared" si="0"/>
        <v>98.293948497164607</v>
      </c>
      <c r="H32" s="103">
        <f t="shared" si="1"/>
        <v>74.803934153661828</v>
      </c>
    </row>
    <row r="33" spans="1:8" s="11" customFormat="1" ht="15.75" customHeight="1" x14ac:dyDescent="0.25">
      <c r="A33" s="129"/>
      <c r="B33" s="137"/>
      <c r="C33" s="115"/>
      <c r="D33" s="15"/>
      <c r="E33" s="15"/>
      <c r="F33" s="15"/>
      <c r="G33" s="102"/>
      <c r="H33" s="103"/>
    </row>
    <row r="34" spans="1:8" s="11" customFormat="1" ht="15.75" customHeight="1" x14ac:dyDescent="0.25">
      <c r="A34" s="129"/>
      <c r="B34" s="137"/>
      <c r="C34" s="115"/>
      <c r="D34" s="15"/>
      <c r="E34" s="15"/>
      <c r="F34" s="15"/>
      <c r="G34" s="102"/>
      <c r="H34" s="103"/>
    </row>
    <row r="35" spans="1:8" s="11" customFormat="1" ht="19.5" customHeight="1" x14ac:dyDescent="0.25">
      <c r="A35" s="148">
        <v>3</v>
      </c>
      <c r="B35" s="149"/>
      <c r="C35" s="44" t="s">
        <v>105</v>
      </c>
      <c r="D35" s="45">
        <v>6710.07</v>
      </c>
      <c r="E35" s="45">
        <f>+E36+E44+E46</f>
        <v>11821.72</v>
      </c>
      <c r="F35" s="45">
        <f>+F36+F44+F46</f>
        <v>11429.56</v>
      </c>
      <c r="G35" s="102">
        <f t="shared" ref="G35:G98" si="2">F35/E35*100</f>
        <v>96.682716220651471</v>
      </c>
      <c r="H35" s="103">
        <f t="shared" ref="H35:H96" si="3">F35/D35*100</f>
        <v>170.33443764372055</v>
      </c>
    </row>
    <row r="36" spans="1:8" s="11" customFormat="1" ht="19.5" customHeight="1" x14ac:dyDescent="0.25">
      <c r="A36" s="209">
        <v>31</v>
      </c>
      <c r="B36" s="210">
        <v>110</v>
      </c>
      <c r="C36" s="47" t="s">
        <v>140</v>
      </c>
      <c r="D36" s="58">
        <v>0</v>
      </c>
      <c r="E36" s="58">
        <f>+E37</f>
        <v>392.16</v>
      </c>
      <c r="F36" s="58">
        <f>+F37</f>
        <v>0</v>
      </c>
      <c r="G36" s="102">
        <f t="shared" si="2"/>
        <v>0</v>
      </c>
      <c r="H36" s="103" t="e">
        <f t="shared" si="3"/>
        <v>#DIV/0!</v>
      </c>
    </row>
    <row r="37" spans="1:8" s="11" customFormat="1" ht="19.5" customHeight="1" x14ac:dyDescent="0.25">
      <c r="A37" s="209">
        <v>311</v>
      </c>
      <c r="B37" s="210">
        <v>110</v>
      </c>
      <c r="C37" s="114" t="s">
        <v>154</v>
      </c>
      <c r="D37" s="58">
        <v>0</v>
      </c>
      <c r="E37" s="58">
        <f>+E38</f>
        <v>392.16</v>
      </c>
      <c r="F37" s="58">
        <f>+F38</f>
        <v>0</v>
      </c>
      <c r="G37" s="102">
        <f t="shared" si="2"/>
        <v>0</v>
      </c>
      <c r="H37" s="103" t="e">
        <f t="shared" si="3"/>
        <v>#DIV/0!</v>
      </c>
    </row>
    <row r="38" spans="1:8" s="11" customFormat="1" ht="19.5" customHeight="1" x14ac:dyDescent="0.25">
      <c r="A38" s="211">
        <v>3111</v>
      </c>
      <c r="B38" s="212">
        <v>110</v>
      </c>
      <c r="C38" s="115" t="s">
        <v>106</v>
      </c>
      <c r="D38" s="213">
        <v>0</v>
      </c>
      <c r="E38" s="213">
        <v>392.16</v>
      </c>
      <c r="F38" s="213">
        <v>0</v>
      </c>
      <c r="G38" s="102">
        <f t="shared" si="2"/>
        <v>0</v>
      </c>
      <c r="H38" s="103" t="e">
        <f t="shared" si="3"/>
        <v>#DIV/0!</v>
      </c>
    </row>
    <row r="39" spans="1:8" s="11" customFormat="1" ht="15.75" customHeight="1" x14ac:dyDescent="0.25">
      <c r="A39" s="127">
        <v>322</v>
      </c>
      <c r="B39" s="136">
        <v>110</v>
      </c>
      <c r="C39" s="114" t="s">
        <v>116</v>
      </c>
      <c r="D39" s="14">
        <v>1497.61</v>
      </c>
      <c r="E39" s="14">
        <f>+E40</f>
        <v>0</v>
      </c>
      <c r="F39" s="14">
        <f>+F40</f>
        <v>0</v>
      </c>
      <c r="G39" s="102" t="e">
        <f t="shared" si="2"/>
        <v>#DIV/0!</v>
      </c>
      <c r="H39" s="103">
        <f t="shared" si="3"/>
        <v>0</v>
      </c>
    </row>
    <row r="40" spans="1:8" s="11" customFormat="1" ht="15.75" customHeight="1" x14ac:dyDescent="0.25">
      <c r="A40" s="129">
        <v>3222</v>
      </c>
      <c r="B40" s="137">
        <v>110</v>
      </c>
      <c r="C40" s="115" t="s">
        <v>210</v>
      </c>
      <c r="D40" s="15">
        <v>1497.61</v>
      </c>
      <c r="E40" s="15">
        <v>0</v>
      </c>
      <c r="F40" s="15">
        <v>0</v>
      </c>
      <c r="G40" s="102" t="e">
        <f t="shared" si="2"/>
        <v>#DIV/0!</v>
      </c>
      <c r="H40" s="103">
        <f t="shared" si="3"/>
        <v>0</v>
      </c>
    </row>
    <row r="41" spans="1:8" s="11" customFormat="1" ht="15.75" customHeight="1" x14ac:dyDescent="0.25">
      <c r="A41" s="127">
        <v>323</v>
      </c>
      <c r="B41" s="136">
        <v>110</v>
      </c>
      <c r="C41" s="114" t="s">
        <v>122</v>
      </c>
      <c r="D41" s="14">
        <v>1494.93</v>
      </c>
      <c r="E41" s="14">
        <f>+E42+E43</f>
        <v>0</v>
      </c>
      <c r="F41" s="14">
        <f>+F42+F43</f>
        <v>0</v>
      </c>
      <c r="G41" s="102" t="e">
        <f t="shared" si="2"/>
        <v>#DIV/0!</v>
      </c>
      <c r="H41" s="103">
        <f t="shared" si="3"/>
        <v>0</v>
      </c>
    </row>
    <row r="42" spans="1:8" s="11" customFormat="1" ht="15.75" customHeight="1" x14ac:dyDescent="0.25">
      <c r="A42" s="129">
        <v>3234</v>
      </c>
      <c r="B42" s="137">
        <v>110</v>
      </c>
      <c r="C42" s="115" t="s">
        <v>126</v>
      </c>
      <c r="D42" s="15">
        <v>502.34</v>
      </c>
      <c r="E42" s="15">
        <v>0</v>
      </c>
      <c r="F42" s="15">
        <v>0</v>
      </c>
      <c r="G42" s="102" t="e">
        <f t="shared" si="2"/>
        <v>#DIV/0!</v>
      </c>
      <c r="H42" s="103">
        <f t="shared" si="3"/>
        <v>0</v>
      </c>
    </row>
    <row r="43" spans="1:8" s="11" customFormat="1" ht="15.75" customHeight="1" x14ac:dyDescent="0.25">
      <c r="A43" s="129">
        <v>3239</v>
      </c>
      <c r="B43" s="137">
        <v>110</v>
      </c>
      <c r="C43" s="115" t="s">
        <v>131</v>
      </c>
      <c r="D43" s="15">
        <v>992.59</v>
      </c>
      <c r="E43" s="15">
        <v>0</v>
      </c>
      <c r="F43" s="15">
        <v>0</v>
      </c>
      <c r="G43" s="102" t="e">
        <f t="shared" si="2"/>
        <v>#DIV/0!</v>
      </c>
      <c r="H43" s="103">
        <f t="shared" si="3"/>
        <v>0</v>
      </c>
    </row>
    <row r="44" spans="1:8" s="11" customFormat="1" ht="15.75" customHeight="1" x14ac:dyDescent="0.25">
      <c r="A44" s="127">
        <v>322</v>
      </c>
      <c r="B44" s="136">
        <v>121</v>
      </c>
      <c r="C44" s="114" t="s">
        <v>116</v>
      </c>
      <c r="D44" s="14">
        <v>0</v>
      </c>
      <c r="E44" s="14">
        <f>+E45</f>
        <v>1902.76</v>
      </c>
      <c r="F44" s="14">
        <f>+F45</f>
        <v>1902.76</v>
      </c>
      <c r="G44" s="102">
        <f t="shared" si="2"/>
        <v>100</v>
      </c>
      <c r="H44" s="103" t="e">
        <f t="shared" si="3"/>
        <v>#DIV/0!</v>
      </c>
    </row>
    <row r="45" spans="1:8" s="11" customFormat="1" ht="15.75" customHeight="1" x14ac:dyDescent="0.25">
      <c r="A45" s="129">
        <v>3223</v>
      </c>
      <c r="B45" s="137">
        <v>121</v>
      </c>
      <c r="C45" s="115" t="s">
        <v>118</v>
      </c>
      <c r="D45" s="15">
        <v>0</v>
      </c>
      <c r="E45" s="15">
        <v>1902.76</v>
      </c>
      <c r="F45" s="15">
        <v>1902.76</v>
      </c>
      <c r="G45" s="102">
        <f t="shared" si="2"/>
        <v>100</v>
      </c>
      <c r="H45" s="103" t="e">
        <f t="shared" si="3"/>
        <v>#DIV/0!</v>
      </c>
    </row>
    <row r="46" spans="1:8" s="11" customFormat="1" ht="15.75" customHeight="1" x14ac:dyDescent="0.25">
      <c r="A46" s="127">
        <v>323</v>
      </c>
      <c r="B46" s="136">
        <v>121</v>
      </c>
      <c r="C46" s="114" t="s">
        <v>122</v>
      </c>
      <c r="D46" s="14">
        <v>3717.53</v>
      </c>
      <c r="E46" s="14">
        <f>+E47</f>
        <v>9526.7999999999993</v>
      </c>
      <c r="F46" s="14">
        <f>+F47</f>
        <v>9526.7999999999993</v>
      </c>
      <c r="G46" s="102">
        <f t="shared" si="2"/>
        <v>100</v>
      </c>
      <c r="H46" s="103">
        <f t="shared" si="3"/>
        <v>256.26692992390105</v>
      </c>
    </row>
    <row r="47" spans="1:8" s="11" customFormat="1" ht="15.75" customHeight="1" x14ac:dyDescent="0.25">
      <c r="A47" s="129">
        <v>3235</v>
      </c>
      <c r="B47" s="137">
        <v>121</v>
      </c>
      <c r="C47" s="115" t="s">
        <v>127</v>
      </c>
      <c r="D47" s="15">
        <v>3717.53</v>
      </c>
      <c r="E47" s="15">
        <v>9526.7999999999993</v>
      </c>
      <c r="F47" s="15">
        <v>9526.7999999999993</v>
      </c>
      <c r="G47" s="102">
        <f t="shared" si="2"/>
        <v>100</v>
      </c>
      <c r="H47" s="103">
        <f t="shared" si="3"/>
        <v>256.26692992390105</v>
      </c>
    </row>
    <row r="48" spans="1:8" s="11" customFormat="1" ht="28.5" customHeight="1" x14ac:dyDescent="0.25">
      <c r="A48" s="148">
        <v>671</v>
      </c>
      <c r="B48" s="149"/>
      <c r="C48" s="44" t="s">
        <v>207</v>
      </c>
      <c r="D48" s="45"/>
      <c r="E48" s="45"/>
      <c r="F48" s="45"/>
      <c r="G48" s="102"/>
      <c r="H48" s="103"/>
    </row>
    <row r="49" spans="1:8" s="11" customFormat="1" ht="21" customHeight="1" x14ac:dyDescent="0.25">
      <c r="A49" s="147">
        <v>3</v>
      </c>
      <c r="B49" s="146"/>
      <c r="C49" s="200" t="s">
        <v>105</v>
      </c>
      <c r="D49" s="201">
        <v>14987.51</v>
      </c>
      <c r="E49" s="201">
        <f>+E50</f>
        <v>13424.5</v>
      </c>
      <c r="F49" s="201">
        <f>+F50</f>
        <v>13424.5</v>
      </c>
      <c r="G49" s="102">
        <f t="shared" si="2"/>
        <v>100</v>
      </c>
      <c r="H49" s="103">
        <f t="shared" si="3"/>
        <v>89.571249660550691</v>
      </c>
    </row>
    <row r="50" spans="1:8" s="11" customFormat="1" ht="17.25" customHeight="1" x14ac:dyDescent="0.25">
      <c r="A50" s="127">
        <v>32</v>
      </c>
      <c r="B50" s="136"/>
      <c r="C50" s="150" t="s">
        <v>110</v>
      </c>
      <c r="D50" s="14">
        <v>14987.51</v>
      </c>
      <c r="E50" s="14">
        <f>+E51+E52+E53+E54+E55</f>
        <v>13424.5</v>
      </c>
      <c r="F50" s="14">
        <f>+F51+F52+F53+F54+F55</f>
        <v>13424.5</v>
      </c>
      <c r="G50" s="102">
        <f t="shared" si="2"/>
        <v>100</v>
      </c>
      <c r="H50" s="103">
        <f t="shared" si="3"/>
        <v>89.571249660550691</v>
      </c>
    </row>
    <row r="51" spans="1:8" s="11" customFormat="1" ht="17.25" customHeight="1" x14ac:dyDescent="0.25">
      <c r="A51" s="129">
        <v>3224</v>
      </c>
      <c r="B51" s="136">
        <v>451</v>
      </c>
      <c r="C51" s="115" t="s">
        <v>208</v>
      </c>
      <c r="D51" s="14">
        <v>302.14</v>
      </c>
      <c r="E51" s="14">
        <v>1172</v>
      </c>
      <c r="F51" s="14">
        <v>1172</v>
      </c>
      <c r="G51" s="102">
        <f t="shared" si="2"/>
        <v>100</v>
      </c>
      <c r="H51" s="103">
        <f t="shared" si="3"/>
        <v>387.89964916925931</v>
      </c>
    </row>
    <row r="52" spans="1:8" s="11" customFormat="1" ht="17.25" customHeight="1" x14ac:dyDescent="0.25">
      <c r="A52" s="129">
        <v>3232</v>
      </c>
      <c r="B52" s="136">
        <v>451</v>
      </c>
      <c r="C52" s="115" t="s">
        <v>209</v>
      </c>
      <c r="D52" s="14">
        <v>10371.64</v>
      </c>
      <c r="E52" s="14">
        <v>5250</v>
      </c>
      <c r="F52" s="14">
        <v>5250</v>
      </c>
      <c r="G52" s="102">
        <f t="shared" si="2"/>
        <v>100</v>
      </c>
      <c r="H52" s="103">
        <f t="shared" si="3"/>
        <v>50.618802812284272</v>
      </c>
    </row>
    <row r="53" spans="1:8" s="11" customFormat="1" ht="17.25" customHeight="1" x14ac:dyDescent="0.25">
      <c r="A53" s="142">
        <v>3232</v>
      </c>
      <c r="B53" s="136">
        <v>110</v>
      </c>
      <c r="C53" s="115" t="s">
        <v>209</v>
      </c>
      <c r="D53" s="14">
        <v>1750</v>
      </c>
      <c r="E53" s="14">
        <v>0</v>
      </c>
      <c r="F53" s="14">
        <v>0</v>
      </c>
      <c r="G53" s="102" t="e">
        <f t="shared" si="2"/>
        <v>#DIV/0!</v>
      </c>
      <c r="H53" s="103">
        <f t="shared" si="3"/>
        <v>0</v>
      </c>
    </row>
    <row r="54" spans="1:8" s="11" customFormat="1" ht="17.25" customHeight="1" x14ac:dyDescent="0.25">
      <c r="A54" s="129">
        <v>3232</v>
      </c>
      <c r="B54" s="136">
        <v>121</v>
      </c>
      <c r="C54" s="115" t="s">
        <v>209</v>
      </c>
      <c r="D54" s="14">
        <v>2563.73</v>
      </c>
      <c r="E54" s="14">
        <v>6135</v>
      </c>
      <c r="F54" s="14">
        <v>6135</v>
      </c>
      <c r="G54" s="102">
        <f t="shared" si="2"/>
        <v>100</v>
      </c>
      <c r="H54" s="103">
        <f t="shared" si="3"/>
        <v>239.29977025661827</v>
      </c>
    </row>
    <row r="55" spans="1:8" s="11" customFormat="1" ht="17.25" customHeight="1" x14ac:dyDescent="0.25">
      <c r="A55" s="129">
        <v>3237</v>
      </c>
      <c r="B55" s="136">
        <v>121</v>
      </c>
      <c r="C55" s="115" t="s">
        <v>232</v>
      </c>
      <c r="D55" s="14">
        <v>0</v>
      </c>
      <c r="E55" s="14">
        <v>867.5</v>
      </c>
      <c r="F55" s="14">
        <v>867.5</v>
      </c>
      <c r="G55" s="102">
        <f t="shared" si="2"/>
        <v>100</v>
      </c>
      <c r="H55" s="103" t="e">
        <f t="shared" si="3"/>
        <v>#DIV/0!</v>
      </c>
    </row>
    <row r="56" spans="1:8" s="11" customFormat="1" ht="17.25" customHeight="1" x14ac:dyDescent="0.25">
      <c r="A56" s="148">
        <v>4</v>
      </c>
      <c r="B56" s="149"/>
      <c r="C56" s="44" t="s">
        <v>136</v>
      </c>
      <c r="D56" s="45">
        <v>6277.94</v>
      </c>
      <c r="E56" s="45">
        <f>+E57</f>
        <v>4029.99</v>
      </c>
      <c r="F56" s="45">
        <f>+F57</f>
        <v>4029.99</v>
      </c>
      <c r="G56" s="102">
        <f t="shared" si="2"/>
        <v>100</v>
      </c>
      <c r="H56" s="103">
        <f t="shared" si="3"/>
        <v>64.192872184187806</v>
      </c>
    </row>
    <row r="57" spans="1:8" s="11" customFormat="1" ht="17.25" customHeight="1" x14ac:dyDescent="0.25">
      <c r="A57" s="127">
        <v>42</v>
      </c>
      <c r="B57" s="136"/>
      <c r="C57" s="114" t="s">
        <v>137</v>
      </c>
      <c r="D57" s="14">
        <v>6277.94</v>
      </c>
      <c r="E57" s="14">
        <f>+E58+E59</f>
        <v>4029.99</v>
      </c>
      <c r="F57" s="14">
        <f>+F58+F59</f>
        <v>4029.99</v>
      </c>
      <c r="G57" s="102">
        <f t="shared" si="2"/>
        <v>100</v>
      </c>
      <c r="H57" s="103">
        <f t="shared" si="3"/>
        <v>64.192872184187806</v>
      </c>
    </row>
    <row r="58" spans="1:8" s="11" customFormat="1" ht="17.25" customHeight="1" x14ac:dyDescent="0.25">
      <c r="A58" s="129">
        <v>4221</v>
      </c>
      <c r="B58" s="136">
        <v>451</v>
      </c>
      <c r="C58" s="115" t="s">
        <v>139</v>
      </c>
      <c r="D58" s="14">
        <v>3278</v>
      </c>
      <c r="E58" s="14">
        <v>4029.99</v>
      </c>
      <c r="F58" s="14">
        <v>4029.99</v>
      </c>
      <c r="G58" s="102">
        <f t="shared" si="2"/>
        <v>100</v>
      </c>
      <c r="H58" s="103">
        <f t="shared" si="3"/>
        <v>122.94051250762659</v>
      </c>
    </row>
    <row r="59" spans="1:8" s="11" customFormat="1" ht="17.25" customHeight="1" x14ac:dyDescent="0.25">
      <c r="A59" s="129">
        <v>4221</v>
      </c>
      <c r="B59" s="136">
        <v>110</v>
      </c>
      <c r="C59" s="115" t="s">
        <v>139</v>
      </c>
      <c r="D59" s="14">
        <v>2999.94</v>
      </c>
      <c r="E59" s="14">
        <v>0</v>
      </c>
      <c r="F59" s="14">
        <v>0</v>
      </c>
      <c r="G59" s="102" t="e">
        <f t="shared" si="2"/>
        <v>#DIV/0!</v>
      </c>
      <c r="H59" s="103">
        <f t="shared" si="3"/>
        <v>0</v>
      </c>
    </row>
    <row r="60" spans="1:8" s="11" customFormat="1" ht="17.25" customHeight="1" x14ac:dyDescent="0.25">
      <c r="A60" s="129"/>
      <c r="B60" s="136"/>
      <c r="C60" s="219"/>
      <c r="D60" s="220"/>
      <c r="E60" s="220"/>
      <c r="F60" s="220"/>
      <c r="G60" s="102"/>
      <c r="H60" s="103"/>
    </row>
    <row r="61" spans="1:8" s="11" customFormat="1" ht="17.25" customHeight="1" x14ac:dyDescent="0.25">
      <c r="A61" s="129"/>
      <c r="B61" s="136"/>
      <c r="C61" s="219"/>
      <c r="D61" s="220"/>
      <c r="E61" s="220"/>
      <c r="F61" s="220"/>
      <c r="G61" s="102"/>
      <c r="H61" s="103"/>
    </row>
    <row r="62" spans="1:8" s="11" customFormat="1" ht="26.25" customHeight="1" x14ac:dyDescent="0.25">
      <c r="A62" s="168">
        <v>66</v>
      </c>
      <c r="B62" s="170">
        <v>31</v>
      </c>
      <c r="C62" s="169" t="s">
        <v>152</v>
      </c>
      <c r="D62" s="74"/>
      <c r="E62" s="74"/>
      <c r="F62" s="74"/>
      <c r="G62" s="102"/>
      <c r="H62" s="103"/>
    </row>
    <row r="63" spans="1:8" s="11" customFormat="1" ht="23.25" customHeight="1" x14ac:dyDescent="0.25">
      <c r="A63" s="148">
        <v>3</v>
      </c>
      <c r="B63" s="149">
        <v>31</v>
      </c>
      <c r="C63" s="82" t="s">
        <v>105</v>
      </c>
      <c r="D63" s="83">
        <v>3441.97</v>
      </c>
      <c r="E63" s="83">
        <f>+E64+E67</f>
        <v>6800</v>
      </c>
      <c r="F63" s="83">
        <f>+F67</f>
        <v>1249.98</v>
      </c>
      <c r="G63" s="102">
        <f t="shared" si="2"/>
        <v>18.382058823529412</v>
      </c>
      <c r="H63" s="103">
        <f t="shared" si="3"/>
        <v>36.315830759710281</v>
      </c>
    </row>
    <row r="64" spans="1:8" s="11" customFormat="1" ht="17.25" customHeight="1" x14ac:dyDescent="0.25">
      <c r="A64" s="127">
        <v>31</v>
      </c>
      <c r="B64" s="136">
        <v>31</v>
      </c>
      <c r="C64" s="114" t="s">
        <v>116</v>
      </c>
      <c r="D64" s="48">
        <v>300</v>
      </c>
      <c r="E64" s="14">
        <f t="shared" ref="E64:F65" si="4">+E65</f>
        <v>0</v>
      </c>
      <c r="F64" s="48">
        <f t="shared" si="4"/>
        <v>0</v>
      </c>
      <c r="G64" s="102" t="e">
        <f t="shared" si="2"/>
        <v>#DIV/0!</v>
      </c>
      <c r="H64" s="103">
        <f t="shared" si="3"/>
        <v>0</v>
      </c>
    </row>
    <row r="65" spans="1:10" s="11" customFormat="1" ht="13.5" x14ac:dyDescent="0.25">
      <c r="A65" s="127">
        <v>312</v>
      </c>
      <c r="B65" s="136">
        <v>31</v>
      </c>
      <c r="C65" s="114" t="s">
        <v>107</v>
      </c>
      <c r="D65" s="48">
        <v>300</v>
      </c>
      <c r="E65" s="14">
        <f t="shared" si="4"/>
        <v>0</v>
      </c>
      <c r="F65" s="48">
        <f t="shared" si="4"/>
        <v>0</v>
      </c>
      <c r="G65" s="102" t="e">
        <f t="shared" si="2"/>
        <v>#DIV/0!</v>
      </c>
      <c r="H65" s="103">
        <f t="shared" si="3"/>
        <v>0</v>
      </c>
    </row>
    <row r="66" spans="1:10" s="11" customFormat="1" ht="13.5" x14ac:dyDescent="0.25">
      <c r="A66" s="128">
        <v>3121</v>
      </c>
      <c r="B66" s="134">
        <v>31</v>
      </c>
      <c r="C66" s="115" t="s">
        <v>107</v>
      </c>
      <c r="D66" s="93">
        <v>300</v>
      </c>
      <c r="E66" s="15">
        <v>0</v>
      </c>
      <c r="F66" s="93">
        <v>0</v>
      </c>
      <c r="G66" s="102" t="e">
        <f t="shared" si="2"/>
        <v>#DIV/0!</v>
      </c>
      <c r="H66" s="103">
        <f t="shared" si="3"/>
        <v>0</v>
      </c>
    </row>
    <row r="67" spans="1:10" s="75" customFormat="1" ht="19.5" customHeight="1" x14ac:dyDescent="0.25">
      <c r="A67" s="130">
        <v>32</v>
      </c>
      <c r="B67" s="138">
        <v>31</v>
      </c>
      <c r="C67" s="111" t="s">
        <v>116</v>
      </c>
      <c r="D67" s="81">
        <v>3141.97</v>
      </c>
      <c r="E67" s="81">
        <f>+E68+E71+E76+E84</f>
        <v>6800</v>
      </c>
      <c r="F67" s="81">
        <f>+F68+F71+F76+F84</f>
        <v>1249.98</v>
      </c>
      <c r="G67" s="102">
        <f t="shared" si="2"/>
        <v>18.382058823529412</v>
      </c>
      <c r="H67" s="103">
        <f t="shared" si="3"/>
        <v>39.783320655512313</v>
      </c>
    </row>
    <row r="68" spans="1:10" s="11" customFormat="1" ht="13.5" x14ac:dyDescent="0.25">
      <c r="A68" s="127">
        <v>321</v>
      </c>
      <c r="B68" s="136">
        <v>31</v>
      </c>
      <c r="C68" s="114" t="s">
        <v>141</v>
      </c>
      <c r="D68" s="14">
        <v>0</v>
      </c>
      <c r="E68" s="14">
        <f>+E69+E70</f>
        <v>600</v>
      </c>
      <c r="F68" s="14">
        <f>+F69+F70</f>
        <v>60</v>
      </c>
      <c r="G68" s="102">
        <f t="shared" si="2"/>
        <v>10</v>
      </c>
      <c r="H68" s="103" t="e">
        <f t="shared" si="3"/>
        <v>#DIV/0!</v>
      </c>
      <c r="J68" s="99"/>
    </row>
    <row r="69" spans="1:10" s="11" customFormat="1" ht="13.5" x14ac:dyDescent="0.25">
      <c r="A69" s="129">
        <v>3211</v>
      </c>
      <c r="B69" s="137">
        <v>31</v>
      </c>
      <c r="C69" s="115" t="s">
        <v>112</v>
      </c>
      <c r="D69" s="15">
        <v>0</v>
      </c>
      <c r="E69" s="15">
        <v>300</v>
      </c>
      <c r="F69" s="15">
        <v>60</v>
      </c>
      <c r="G69" s="102">
        <f t="shared" si="2"/>
        <v>20</v>
      </c>
      <c r="H69" s="103" t="e">
        <f t="shared" si="3"/>
        <v>#DIV/0!</v>
      </c>
      <c r="J69" s="99"/>
    </row>
    <row r="70" spans="1:10" s="11" customFormat="1" ht="13.5" x14ac:dyDescent="0.25">
      <c r="A70" s="129">
        <v>3214</v>
      </c>
      <c r="B70" s="137">
        <v>31</v>
      </c>
      <c r="C70" s="115" t="s">
        <v>193</v>
      </c>
      <c r="D70" s="15">
        <v>0</v>
      </c>
      <c r="E70" s="15">
        <v>300</v>
      </c>
      <c r="F70" s="15">
        <v>0</v>
      </c>
      <c r="G70" s="102">
        <f t="shared" si="2"/>
        <v>0</v>
      </c>
      <c r="H70" s="103" t="e">
        <f t="shared" si="3"/>
        <v>#DIV/0!</v>
      </c>
      <c r="J70" s="99"/>
    </row>
    <row r="71" spans="1:10" s="11" customFormat="1" ht="13.5" x14ac:dyDescent="0.25">
      <c r="A71" s="127">
        <v>322</v>
      </c>
      <c r="B71" s="136">
        <v>31</v>
      </c>
      <c r="C71" s="114" t="s">
        <v>142</v>
      </c>
      <c r="D71" s="14">
        <v>2417.9899999999998</v>
      </c>
      <c r="E71" s="14">
        <f>+E72+E73+E74+E75</f>
        <v>2800</v>
      </c>
      <c r="F71" s="14">
        <f>+F72+F73+F74</f>
        <v>1014.9399999999999</v>
      </c>
      <c r="G71" s="102">
        <f t="shared" si="2"/>
        <v>36.247857142857143</v>
      </c>
      <c r="H71" s="103">
        <f t="shared" si="3"/>
        <v>41.974532566305072</v>
      </c>
    </row>
    <row r="72" spans="1:10" s="11" customFormat="1" ht="13.5" x14ac:dyDescent="0.25">
      <c r="A72" s="129">
        <v>3221</v>
      </c>
      <c r="B72" s="137">
        <v>31</v>
      </c>
      <c r="C72" s="115" t="s">
        <v>117</v>
      </c>
      <c r="D72" s="93">
        <v>0</v>
      </c>
      <c r="E72" s="15">
        <v>600</v>
      </c>
      <c r="F72" s="93">
        <v>0</v>
      </c>
      <c r="G72" s="102">
        <f t="shared" si="2"/>
        <v>0</v>
      </c>
      <c r="H72" s="103" t="e">
        <f t="shared" si="3"/>
        <v>#DIV/0!</v>
      </c>
    </row>
    <row r="73" spans="1:10" s="11" customFormat="1" ht="13.5" x14ac:dyDescent="0.25">
      <c r="A73" s="129">
        <v>3222</v>
      </c>
      <c r="B73" s="137">
        <v>31</v>
      </c>
      <c r="C73" s="116" t="s">
        <v>171</v>
      </c>
      <c r="D73" s="93">
        <v>88.65</v>
      </c>
      <c r="E73" s="15">
        <v>200</v>
      </c>
      <c r="F73" s="93">
        <v>320.89999999999998</v>
      </c>
      <c r="G73" s="102">
        <f t="shared" si="2"/>
        <v>160.44999999999999</v>
      </c>
      <c r="H73" s="103">
        <f t="shared" si="3"/>
        <v>361.98533558939647</v>
      </c>
    </row>
    <row r="74" spans="1:10" s="11" customFormat="1" ht="13.5" x14ac:dyDescent="0.25">
      <c r="A74" s="129">
        <v>3224</v>
      </c>
      <c r="B74" s="137">
        <v>31</v>
      </c>
      <c r="C74" s="115" t="s">
        <v>143</v>
      </c>
      <c r="D74" s="15">
        <v>1861.83</v>
      </c>
      <c r="E74" s="15">
        <v>1500</v>
      </c>
      <c r="F74" s="15">
        <v>694.04</v>
      </c>
      <c r="G74" s="102">
        <f t="shared" si="2"/>
        <v>46.269333333333329</v>
      </c>
      <c r="H74" s="103">
        <f t="shared" si="3"/>
        <v>37.277302438998191</v>
      </c>
    </row>
    <row r="75" spans="1:10" s="11" customFormat="1" ht="12.75" customHeight="1" x14ac:dyDescent="0.25">
      <c r="A75" s="129">
        <v>3225</v>
      </c>
      <c r="B75" s="137">
        <v>31</v>
      </c>
      <c r="C75" s="115" t="s">
        <v>144</v>
      </c>
      <c r="D75" s="15">
        <v>467.51</v>
      </c>
      <c r="E75" s="15">
        <v>500</v>
      </c>
      <c r="F75" s="15">
        <v>0</v>
      </c>
      <c r="G75" s="102">
        <f t="shared" si="2"/>
        <v>0</v>
      </c>
      <c r="H75" s="103">
        <f t="shared" si="3"/>
        <v>0</v>
      </c>
    </row>
    <row r="76" spans="1:10" s="11" customFormat="1" ht="12.75" customHeight="1" x14ac:dyDescent="0.25">
      <c r="A76" s="127">
        <v>323</v>
      </c>
      <c r="B76" s="136">
        <v>31</v>
      </c>
      <c r="C76" s="47" t="s">
        <v>145</v>
      </c>
      <c r="D76" s="14">
        <v>557.16</v>
      </c>
      <c r="E76" s="14">
        <f>+E77+E78+E79+E80+E81+E82+E83</f>
        <v>1900</v>
      </c>
      <c r="F76" s="14">
        <f>+F77+F78+F79+F80+F81+F82+F83</f>
        <v>0</v>
      </c>
      <c r="G76" s="102">
        <f t="shared" si="2"/>
        <v>0</v>
      </c>
      <c r="H76" s="103">
        <f t="shared" si="3"/>
        <v>0</v>
      </c>
    </row>
    <row r="77" spans="1:10" s="11" customFormat="1" ht="12.75" customHeight="1" x14ac:dyDescent="0.25">
      <c r="A77" s="142">
        <v>3232</v>
      </c>
      <c r="B77" s="137">
        <v>31</v>
      </c>
      <c r="C77" s="116" t="s">
        <v>194</v>
      </c>
      <c r="D77" s="15">
        <v>0</v>
      </c>
      <c r="E77" s="15">
        <v>500</v>
      </c>
      <c r="F77" s="15">
        <v>0</v>
      </c>
      <c r="G77" s="102">
        <f t="shared" si="2"/>
        <v>0</v>
      </c>
      <c r="H77" s="103" t="e">
        <f t="shared" si="3"/>
        <v>#DIV/0!</v>
      </c>
    </row>
    <row r="78" spans="1:10" s="11" customFormat="1" ht="12.75" customHeight="1" x14ac:dyDescent="0.25">
      <c r="A78" s="142">
        <v>3234</v>
      </c>
      <c r="B78" s="137">
        <v>31</v>
      </c>
      <c r="C78" s="116" t="s">
        <v>126</v>
      </c>
      <c r="D78" s="15">
        <v>0</v>
      </c>
      <c r="E78" s="15">
        <v>300</v>
      </c>
      <c r="F78" s="15">
        <v>0</v>
      </c>
      <c r="G78" s="102">
        <f t="shared" si="2"/>
        <v>0</v>
      </c>
      <c r="H78" s="103" t="e">
        <f t="shared" si="3"/>
        <v>#DIV/0!</v>
      </c>
    </row>
    <row r="79" spans="1:10" s="11" customFormat="1" ht="12.75" customHeight="1" x14ac:dyDescent="0.25">
      <c r="A79" s="142">
        <v>3235</v>
      </c>
      <c r="B79" s="137">
        <v>31</v>
      </c>
      <c r="C79" s="116" t="s">
        <v>127</v>
      </c>
      <c r="D79" s="15">
        <v>0</v>
      </c>
      <c r="E79" s="15">
        <v>500</v>
      </c>
      <c r="F79" s="15">
        <v>0</v>
      </c>
      <c r="G79" s="102">
        <f t="shared" si="2"/>
        <v>0</v>
      </c>
      <c r="H79" s="103" t="e">
        <f t="shared" si="3"/>
        <v>#DIV/0!</v>
      </c>
    </row>
    <row r="80" spans="1:10" s="11" customFormat="1" ht="12.75" customHeight="1" x14ac:dyDescent="0.25">
      <c r="A80" s="142">
        <v>3236</v>
      </c>
      <c r="B80" s="137">
        <v>31</v>
      </c>
      <c r="C80" s="116" t="s">
        <v>128</v>
      </c>
      <c r="D80" s="15">
        <v>116.8</v>
      </c>
      <c r="E80" s="15">
        <v>200</v>
      </c>
      <c r="F80" s="15">
        <v>0</v>
      </c>
      <c r="G80" s="102">
        <f t="shared" si="2"/>
        <v>0</v>
      </c>
      <c r="H80" s="103">
        <f t="shared" si="3"/>
        <v>0</v>
      </c>
    </row>
    <row r="81" spans="1:8" s="11" customFormat="1" ht="12.75" customHeight="1" x14ac:dyDescent="0.25">
      <c r="A81" s="142">
        <v>3237</v>
      </c>
      <c r="B81" s="137">
        <v>31</v>
      </c>
      <c r="C81" s="116" t="s">
        <v>129</v>
      </c>
      <c r="D81" s="15">
        <v>203.33</v>
      </c>
      <c r="E81" s="15">
        <v>0</v>
      </c>
      <c r="F81" s="15">
        <v>0</v>
      </c>
      <c r="G81" s="102" t="e">
        <f t="shared" si="2"/>
        <v>#DIV/0!</v>
      </c>
      <c r="H81" s="103">
        <f t="shared" si="3"/>
        <v>0</v>
      </c>
    </row>
    <row r="82" spans="1:8" s="11" customFormat="1" ht="12.75" customHeight="1" x14ac:dyDescent="0.25">
      <c r="A82" s="142">
        <v>3238</v>
      </c>
      <c r="B82" s="137">
        <v>31</v>
      </c>
      <c r="C82" s="116" t="s">
        <v>130</v>
      </c>
      <c r="D82" s="15">
        <v>237.03</v>
      </c>
      <c r="E82" s="15">
        <v>0</v>
      </c>
      <c r="F82" s="15">
        <v>0</v>
      </c>
      <c r="G82" s="102" t="e">
        <f t="shared" si="2"/>
        <v>#DIV/0!</v>
      </c>
      <c r="H82" s="103">
        <f t="shared" si="3"/>
        <v>0</v>
      </c>
    </row>
    <row r="83" spans="1:8" s="11" customFormat="1" ht="12.75" customHeight="1" x14ac:dyDescent="0.25">
      <c r="A83" s="142">
        <v>3239</v>
      </c>
      <c r="B83" s="137">
        <v>31</v>
      </c>
      <c r="C83" s="115" t="s">
        <v>131</v>
      </c>
      <c r="D83" s="15">
        <v>0</v>
      </c>
      <c r="E83" s="15">
        <v>400</v>
      </c>
      <c r="F83" s="15">
        <v>0</v>
      </c>
      <c r="G83" s="102">
        <f t="shared" si="2"/>
        <v>0</v>
      </c>
      <c r="H83" s="103" t="e">
        <f t="shared" si="3"/>
        <v>#DIV/0!</v>
      </c>
    </row>
    <row r="84" spans="1:8" s="11" customFormat="1" ht="17.25" customHeight="1" x14ac:dyDescent="0.25">
      <c r="A84" s="127">
        <v>329</v>
      </c>
      <c r="B84" s="136">
        <v>31</v>
      </c>
      <c r="C84" s="114" t="s">
        <v>146</v>
      </c>
      <c r="D84" s="14">
        <v>166.52</v>
      </c>
      <c r="E84" s="14">
        <f>+E85+E86</f>
        <v>1500</v>
      </c>
      <c r="F84" s="14">
        <f>+F85+F86</f>
        <v>175.04</v>
      </c>
      <c r="G84" s="102">
        <f t="shared" si="2"/>
        <v>11.669333333333332</v>
      </c>
      <c r="H84" s="103">
        <f t="shared" si="3"/>
        <v>105.11650252221953</v>
      </c>
    </row>
    <row r="85" spans="1:8" s="11" customFormat="1" ht="17.25" customHeight="1" x14ac:dyDescent="0.25">
      <c r="A85" s="142">
        <v>3293</v>
      </c>
      <c r="B85" s="137">
        <v>31</v>
      </c>
      <c r="C85" s="115" t="s">
        <v>133</v>
      </c>
      <c r="D85" s="15">
        <v>0</v>
      </c>
      <c r="E85" s="15">
        <v>800</v>
      </c>
      <c r="F85" s="15">
        <v>0</v>
      </c>
      <c r="G85" s="102">
        <f t="shared" si="2"/>
        <v>0</v>
      </c>
      <c r="H85" s="103" t="e">
        <f t="shared" si="3"/>
        <v>#DIV/0!</v>
      </c>
    </row>
    <row r="86" spans="1:8" s="11" customFormat="1" ht="17.25" customHeight="1" x14ac:dyDescent="0.25">
      <c r="A86" s="129">
        <v>3299</v>
      </c>
      <c r="B86" s="137">
        <v>31</v>
      </c>
      <c r="C86" s="115" t="s">
        <v>147</v>
      </c>
      <c r="D86" s="15">
        <v>166.52</v>
      </c>
      <c r="E86" s="15">
        <v>700</v>
      </c>
      <c r="F86" s="15">
        <v>175.04</v>
      </c>
      <c r="G86" s="102">
        <f t="shared" si="2"/>
        <v>25.005714285714287</v>
      </c>
      <c r="H86" s="103">
        <f t="shared" si="3"/>
        <v>105.11650252221953</v>
      </c>
    </row>
    <row r="87" spans="1:8" s="11" customFormat="1" ht="26.25" x14ac:dyDescent="0.25">
      <c r="A87" s="148">
        <v>4</v>
      </c>
      <c r="B87" s="154">
        <v>31</v>
      </c>
      <c r="C87" s="44" t="s">
        <v>150</v>
      </c>
      <c r="D87" s="45">
        <v>2375</v>
      </c>
      <c r="E87" s="45">
        <f>+E88</f>
        <v>3200</v>
      </c>
      <c r="F87" s="45">
        <f>+F88</f>
        <v>5823.51</v>
      </c>
      <c r="G87" s="102">
        <f t="shared" si="2"/>
        <v>181.98468750000001</v>
      </c>
      <c r="H87" s="103">
        <f t="shared" si="3"/>
        <v>245.20042105263161</v>
      </c>
    </row>
    <row r="88" spans="1:8" s="11" customFormat="1" ht="26.25" x14ac:dyDescent="0.25">
      <c r="A88" s="127">
        <v>42</v>
      </c>
      <c r="B88" s="137">
        <v>31</v>
      </c>
      <c r="C88" s="114" t="s">
        <v>137</v>
      </c>
      <c r="D88" s="14">
        <v>2375</v>
      </c>
      <c r="E88" s="14">
        <f>+E89</f>
        <v>3200</v>
      </c>
      <c r="F88" s="14">
        <f>+F89</f>
        <v>5823.51</v>
      </c>
      <c r="G88" s="102">
        <f t="shared" si="2"/>
        <v>181.98468750000001</v>
      </c>
      <c r="H88" s="103">
        <f t="shared" si="3"/>
        <v>245.20042105263161</v>
      </c>
    </row>
    <row r="89" spans="1:8" s="49" customFormat="1" ht="13.5" x14ac:dyDescent="0.25">
      <c r="A89" s="139">
        <v>422</v>
      </c>
      <c r="B89" s="135">
        <v>31</v>
      </c>
      <c r="C89" s="114" t="s">
        <v>138</v>
      </c>
      <c r="D89" s="14">
        <v>2375</v>
      </c>
      <c r="E89" s="14">
        <f>+E90+E91+E92</f>
        <v>3200</v>
      </c>
      <c r="F89" s="14">
        <f>+F90+F91+F92</f>
        <v>5823.51</v>
      </c>
      <c r="G89" s="102">
        <f t="shared" si="2"/>
        <v>181.98468750000001</v>
      </c>
      <c r="H89" s="103">
        <f t="shared" si="3"/>
        <v>245.20042105263161</v>
      </c>
    </row>
    <row r="90" spans="1:8" s="11" customFormat="1" ht="13.5" x14ac:dyDescent="0.25">
      <c r="A90" s="129">
        <v>4221</v>
      </c>
      <c r="B90" s="137">
        <v>31</v>
      </c>
      <c r="C90" s="115" t="s">
        <v>139</v>
      </c>
      <c r="D90" s="15">
        <v>1775</v>
      </c>
      <c r="E90" s="15">
        <v>3200</v>
      </c>
      <c r="F90" s="15">
        <v>4219.63</v>
      </c>
      <c r="G90" s="102">
        <f t="shared" si="2"/>
        <v>131.8634375</v>
      </c>
      <c r="H90" s="103">
        <f t="shared" si="3"/>
        <v>237.7256338028169</v>
      </c>
    </row>
    <row r="91" spans="1:8" s="11" customFormat="1" ht="13.5" x14ac:dyDescent="0.25">
      <c r="A91" s="129">
        <v>4222</v>
      </c>
      <c r="B91" s="137">
        <v>31</v>
      </c>
      <c r="C91" s="115" t="s">
        <v>206</v>
      </c>
      <c r="D91" s="15">
        <v>600</v>
      </c>
      <c r="E91" s="15">
        <v>0</v>
      </c>
      <c r="F91" s="15">
        <v>0</v>
      </c>
      <c r="G91" s="102" t="e">
        <f t="shared" si="2"/>
        <v>#DIV/0!</v>
      </c>
      <c r="H91" s="103">
        <f t="shared" si="3"/>
        <v>0</v>
      </c>
    </row>
    <row r="92" spans="1:8" s="11" customFormat="1" ht="13.5" x14ac:dyDescent="0.25">
      <c r="A92" s="129">
        <v>4226</v>
      </c>
      <c r="B92" s="137">
        <v>31</v>
      </c>
      <c r="C92" s="115" t="s">
        <v>233</v>
      </c>
      <c r="D92" s="15">
        <v>0</v>
      </c>
      <c r="E92" s="15">
        <v>0</v>
      </c>
      <c r="F92" s="15">
        <v>1603.88</v>
      </c>
      <c r="G92" s="102" t="e">
        <f t="shared" si="2"/>
        <v>#DIV/0!</v>
      </c>
      <c r="H92" s="103" t="e">
        <f t="shared" si="3"/>
        <v>#DIV/0!</v>
      </c>
    </row>
    <row r="93" spans="1:8" s="11" customFormat="1" ht="23.25" customHeight="1" x14ac:dyDescent="0.25">
      <c r="A93" s="165">
        <v>66</v>
      </c>
      <c r="B93" s="166">
        <v>61</v>
      </c>
      <c r="C93" s="171" t="s">
        <v>175</v>
      </c>
      <c r="D93" s="46"/>
      <c r="E93" s="46"/>
      <c r="F93" s="46"/>
      <c r="G93" s="102"/>
      <c r="H93" s="103"/>
    </row>
    <row r="94" spans="1:8" s="11" customFormat="1" ht="13.5" x14ac:dyDescent="0.25">
      <c r="A94" s="147">
        <v>3</v>
      </c>
      <c r="B94" s="151">
        <v>61</v>
      </c>
      <c r="C94" s="44" t="s">
        <v>105</v>
      </c>
      <c r="D94" s="46">
        <v>0</v>
      </c>
      <c r="E94" s="46">
        <f>+E95</f>
        <v>300</v>
      </c>
      <c r="F94" s="46">
        <f>+F95</f>
        <v>50</v>
      </c>
      <c r="G94" s="102">
        <f t="shared" si="2"/>
        <v>16.666666666666664</v>
      </c>
      <c r="H94" s="103" t="e">
        <f t="shared" si="3"/>
        <v>#DIV/0!</v>
      </c>
    </row>
    <row r="95" spans="1:8" s="11" customFormat="1" ht="13.5" x14ac:dyDescent="0.25">
      <c r="A95" s="126">
        <v>32</v>
      </c>
      <c r="B95" s="134">
        <v>61</v>
      </c>
      <c r="C95" s="183" t="s">
        <v>116</v>
      </c>
      <c r="D95" s="143">
        <v>0</v>
      </c>
      <c r="E95" s="143">
        <f>+E96</f>
        <v>300</v>
      </c>
      <c r="F95" s="143">
        <f>+F96+F98</f>
        <v>50</v>
      </c>
      <c r="G95" s="102">
        <f t="shared" si="2"/>
        <v>16.666666666666664</v>
      </c>
      <c r="H95" s="103" t="e">
        <f t="shared" si="3"/>
        <v>#DIV/0!</v>
      </c>
    </row>
    <row r="96" spans="1:8" s="11" customFormat="1" ht="13.5" x14ac:dyDescent="0.25">
      <c r="A96" s="126">
        <v>322</v>
      </c>
      <c r="B96" s="134">
        <v>61</v>
      </c>
      <c r="C96" s="114" t="s">
        <v>142</v>
      </c>
      <c r="D96" s="143">
        <v>0</v>
      </c>
      <c r="E96" s="143">
        <f>+E97</f>
        <v>300</v>
      </c>
      <c r="F96" s="143">
        <f>+F97+F99</f>
        <v>50</v>
      </c>
      <c r="G96" s="102">
        <f t="shared" si="2"/>
        <v>16.666666666666664</v>
      </c>
      <c r="H96" s="103" t="e">
        <f t="shared" si="3"/>
        <v>#DIV/0!</v>
      </c>
    </row>
    <row r="97" spans="1:8" s="11" customFormat="1" ht="13.5" x14ac:dyDescent="0.25">
      <c r="A97" s="128">
        <v>3222</v>
      </c>
      <c r="B97" s="134">
        <v>61</v>
      </c>
      <c r="C97" s="196" t="s">
        <v>195</v>
      </c>
      <c r="D97" s="144">
        <v>0</v>
      </c>
      <c r="E97" s="144">
        <v>300</v>
      </c>
      <c r="F97" s="144">
        <v>50</v>
      </c>
      <c r="G97" s="102">
        <f t="shared" si="2"/>
        <v>16.666666666666664</v>
      </c>
      <c r="H97" s="103" t="e">
        <f t="shared" ref="H97:H163" si="5">F97/D97*100</f>
        <v>#DIV/0!</v>
      </c>
    </row>
    <row r="98" spans="1:8" s="11" customFormat="1" ht="13.5" x14ac:dyDescent="0.25">
      <c r="A98" s="127">
        <v>329</v>
      </c>
      <c r="B98" s="137">
        <v>61</v>
      </c>
      <c r="C98" s="114" t="s">
        <v>157</v>
      </c>
      <c r="D98" s="143">
        <f>+D99</f>
        <v>0</v>
      </c>
      <c r="E98" s="143">
        <f>+E99</f>
        <v>200</v>
      </c>
      <c r="F98" s="143">
        <f>+F99</f>
        <v>0</v>
      </c>
      <c r="G98" s="102">
        <f t="shared" si="2"/>
        <v>0</v>
      </c>
      <c r="H98" s="103" t="e">
        <f t="shared" si="5"/>
        <v>#DIV/0!</v>
      </c>
    </row>
    <row r="99" spans="1:8" s="11" customFormat="1" ht="13.5" x14ac:dyDescent="0.25">
      <c r="A99" s="128">
        <v>3299</v>
      </c>
      <c r="B99" s="134">
        <v>61</v>
      </c>
      <c r="C99" s="115" t="s">
        <v>147</v>
      </c>
      <c r="D99" s="144">
        <v>0</v>
      </c>
      <c r="E99" s="144">
        <v>200</v>
      </c>
      <c r="F99" s="144">
        <v>0</v>
      </c>
      <c r="G99" s="102">
        <f t="shared" ref="G99:G164" si="6">F99/E99*100</f>
        <v>0</v>
      </c>
      <c r="H99" s="103" t="e">
        <f t="shared" si="5"/>
        <v>#DIV/0!</v>
      </c>
    </row>
    <row r="100" spans="1:8" s="11" customFormat="1" ht="26.25" x14ac:dyDescent="0.25">
      <c r="A100" s="147">
        <v>4</v>
      </c>
      <c r="B100" s="146">
        <v>61</v>
      </c>
      <c r="C100" s="44" t="s">
        <v>150</v>
      </c>
      <c r="D100" s="46">
        <v>1500</v>
      </c>
      <c r="E100" s="46">
        <v>0</v>
      </c>
      <c r="F100" s="46">
        <f>+F101</f>
        <v>0</v>
      </c>
      <c r="G100" s="102" t="e">
        <f t="shared" si="6"/>
        <v>#DIV/0!</v>
      </c>
      <c r="H100" s="103">
        <f t="shared" si="5"/>
        <v>0</v>
      </c>
    </row>
    <row r="101" spans="1:8" s="11" customFormat="1" ht="13.5" x14ac:dyDescent="0.25">
      <c r="A101" s="126">
        <v>422</v>
      </c>
      <c r="B101" s="132">
        <v>61</v>
      </c>
      <c r="C101" s="160" t="s">
        <v>138</v>
      </c>
      <c r="D101" s="143">
        <v>1500</v>
      </c>
      <c r="E101" s="143">
        <v>0</v>
      </c>
      <c r="F101" s="143">
        <f>+F102</f>
        <v>0</v>
      </c>
      <c r="G101" s="102" t="e">
        <f t="shared" si="6"/>
        <v>#DIV/0!</v>
      </c>
      <c r="H101" s="103">
        <f t="shared" si="5"/>
        <v>0</v>
      </c>
    </row>
    <row r="102" spans="1:8" s="11" customFormat="1" ht="13.5" x14ac:dyDescent="0.25">
      <c r="A102" s="128">
        <v>4221</v>
      </c>
      <c r="B102" s="134">
        <v>61</v>
      </c>
      <c r="C102" s="159" t="s">
        <v>139</v>
      </c>
      <c r="D102" s="144">
        <v>1500</v>
      </c>
      <c r="E102" s="144">
        <v>0</v>
      </c>
      <c r="F102" s="144">
        <v>0</v>
      </c>
      <c r="G102" s="102" t="e">
        <f t="shared" si="6"/>
        <v>#DIV/0!</v>
      </c>
      <c r="H102" s="103">
        <f t="shared" si="5"/>
        <v>0</v>
      </c>
    </row>
    <row r="103" spans="1:8" s="11" customFormat="1" ht="13.5" x14ac:dyDescent="0.25">
      <c r="A103" s="128"/>
      <c r="B103" s="134"/>
      <c r="C103" s="221"/>
      <c r="D103" s="222"/>
      <c r="E103" s="222"/>
      <c r="F103" s="222"/>
      <c r="G103" s="102"/>
      <c r="H103" s="103"/>
    </row>
    <row r="104" spans="1:8" s="11" customFormat="1" ht="29.25" customHeight="1" x14ac:dyDescent="0.25">
      <c r="A104" s="168">
        <v>65</v>
      </c>
      <c r="B104" s="170">
        <v>41</v>
      </c>
      <c r="C104" s="167" t="s">
        <v>151</v>
      </c>
      <c r="D104" s="45"/>
      <c r="E104" s="45"/>
      <c r="F104" s="45"/>
      <c r="G104" s="102"/>
      <c r="H104" s="103"/>
    </row>
    <row r="105" spans="1:8" s="11" customFormat="1" ht="13.5" x14ac:dyDescent="0.25">
      <c r="A105" s="148">
        <v>3</v>
      </c>
      <c r="B105" s="149">
        <v>41</v>
      </c>
      <c r="C105" s="44" t="s">
        <v>105</v>
      </c>
      <c r="D105" s="45">
        <v>520</v>
      </c>
      <c r="E105" s="45">
        <f>+E106</f>
        <v>850</v>
      </c>
      <c r="F105" s="45">
        <f>+F106</f>
        <v>530.20000000000005</v>
      </c>
      <c r="G105" s="102">
        <f t="shared" si="6"/>
        <v>62.3764705882353</v>
      </c>
      <c r="H105" s="103">
        <f t="shared" si="5"/>
        <v>101.96153846153848</v>
      </c>
    </row>
    <row r="106" spans="1:8" s="11" customFormat="1" ht="13.5" x14ac:dyDescent="0.25">
      <c r="A106" s="127">
        <v>32</v>
      </c>
      <c r="B106" s="137">
        <v>41</v>
      </c>
      <c r="C106" s="47" t="s">
        <v>149</v>
      </c>
      <c r="D106" s="48">
        <v>520</v>
      </c>
      <c r="E106" s="48">
        <f>+E107+E109+E111</f>
        <v>850</v>
      </c>
      <c r="F106" s="48">
        <f>+F107+F109+F111</f>
        <v>530.20000000000005</v>
      </c>
      <c r="G106" s="102">
        <f t="shared" si="6"/>
        <v>62.3764705882353</v>
      </c>
      <c r="H106" s="103">
        <f t="shared" si="5"/>
        <v>101.96153846153848</v>
      </c>
    </row>
    <row r="107" spans="1:8" s="11" customFormat="1" ht="13.5" x14ac:dyDescent="0.25">
      <c r="A107" s="127">
        <v>321</v>
      </c>
      <c r="B107" s="137">
        <v>41</v>
      </c>
      <c r="C107" s="116" t="s">
        <v>141</v>
      </c>
      <c r="D107" s="48">
        <v>0</v>
      </c>
      <c r="E107" s="48">
        <f>+E108</f>
        <v>180</v>
      </c>
      <c r="F107" s="48">
        <f>+F108</f>
        <v>0</v>
      </c>
      <c r="G107" s="102">
        <f t="shared" si="6"/>
        <v>0</v>
      </c>
      <c r="H107" s="103" t="e">
        <f t="shared" si="5"/>
        <v>#DIV/0!</v>
      </c>
    </row>
    <row r="108" spans="1:8" s="11" customFormat="1" ht="13.5" x14ac:dyDescent="0.25">
      <c r="A108" s="142">
        <v>3211</v>
      </c>
      <c r="B108" s="137">
        <v>41</v>
      </c>
      <c r="C108" s="115" t="s">
        <v>112</v>
      </c>
      <c r="D108" s="93">
        <v>0</v>
      </c>
      <c r="E108" s="93">
        <v>180</v>
      </c>
      <c r="F108" s="93">
        <v>0</v>
      </c>
      <c r="G108" s="102">
        <f t="shared" si="6"/>
        <v>0</v>
      </c>
      <c r="H108" s="103" t="e">
        <f t="shared" si="5"/>
        <v>#DIV/0!</v>
      </c>
    </row>
    <row r="109" spans="1:8" s="11" customFormat="1" ht="13.5" x14ac:dyDescent="0.25">
      <c r="A109" s="127">
        <v>322</v>
      </c>
      <c r="B109" s="137">
        <v>41</v>
      </c>
      <c r="C109" s="47" t="s">
        <v>142</v>
      </c>
      <c r="D109" s="48">
        <v>520</v>
      </c>
      <c r="E109" s="48">
        <f>+E110</f>
        <v>645</v>
      </c>
      <c r="F109" s="48">
        <f>+F110</f>
        <v>530.20000000000005</v>
      </c>
      <c r="G109" s="102">
        <f t="shared" si="6"/>
        <v>82.20155038759691</v>
      </c>
      <c r="H109" s="103">
        <f t="shared" si="5"/>
        <v>101.96153846153848</v>
      </c>
    </row>
    <row r="110" spans="1:8" s="11" customFormat="1" ht="13.5" x14ac:dyDescent="0.25">
      <c r="A110" s="142">
        <v>3222</v>
      </c>
      <c r="B110" s="137">
        <v>41</v>
      </c>
      <c r="C110" s="116" t="s">
        <v>171</v>
      </c>
      <c r="D110" s="93">
        <v>520</v>
      </c>
      <c r="E110" s="93">
        <v>645</v>
      </c>
      <c r="F110" s="93">
        <v>530.20000000000005</v>
      </c>
      <c r="G110" s="102">
        <f t="shared" si="6"/>
        <v>82.20155038759691</v>
      </c>
      <c r="H110" s="103">
        <f t="shared" si="5"/>
        <v>101.96153846153848</v>
      </c>
    </row>
    <row r="111" spans="1:8" s="11" customFormat="1" ht="13.5" x14ac:dyDescent="0.25">
      <c r="A111" s="127">
        <v>329</v>
      </c>
      <c r="B111" s="137">
        <v>41</v>
      </c>
      <c r="C111" s="114" t="s">
        <v>157</v>
      </c>
      <c r="D111" s="48">
        <f>+D112</f>
        <v>0</v>
      </c>
      <c r="E111" s="48">
        <f>+E112</f>
        <v>25</v>
      </c>
      <c r="F111" s="48">
        <f>+F112</f>
        <v>0</v>
      </c>
      <c r="G111" s="102">
        <f t="shared" si="6"/>
        <v>0</v>
      </c>
      <c r="H111" s="103" t="e">
        <f t="shared" si="5"/>
        <v>#DIV/0!</v>
      </c>
    </row>
    <row r="112" spans="1:8" s="11" customFormat="1" ht="13.5" x14ac:dyDescent="0.25">
      <c r="A112" s="129">
        <v>3294</v>
      </c>
      <c r="B112" s="137">
        <v>41</v>
      </c>
      <c r="C112" s="115" t="s">
        <v>134</v>
      </c>
      <c r="D112" s="93">
        <v>0</v>
      </c>
      <c r="E112" s="93">
        <v>25</v>
      </c>
      <c r="F112" s="93">
        <v>0</v>
      </c>
      <c r="G112" s="102">
        <f t="shared" si="6"/>
        <v>0</v>
      </c>
      <c r="H112" s="103" t="e">
        <f t="shared" si="5"/>
        <v>#DIV/0!</v>
      </c>
    </row>
    <row r="113" spans="1:8" s="11" customFormat="1" ht="35.25" customHeight="1" x14ac:dyDescent="0.25">
      <c r="A113" s="172">
        <v>63</v>
      </c>
      <c r="B113" s="170">
        <v>51</v>
      </c>
      <c r="C113" s="167" t="s">
        <v>155</v>
      </c>
      <c r="D113" s="45"/>
      <c r="E113" s="45"/>
      <c r="F113" s="45"/>
      <c r="G113" s="102"/>
      <c r="H113" s="103"/>
    </row>
    <row r="114" spans="1:8" s="11" customFormat="1" ht="17.25" customHeight="1" x14ac:dyDescent="0.25">
      <c r="A114" s="148">
        <v>3</v>
      </c>
      <c r="B114" s="149">
        <v>51</v>
      </c>
      <c r="C114" s="44" t="s">
        <v>105</v>
      </c>
      <c r="D114" s="45">
        <v>1285636.8999999999</v>
      </c>
      <c r="E114" s="45">
        <f>+E115+E122</f>
        <v>1606700</v>
      </c>
      <c r="F114" s="45">
        <f>+F115+F122</f>
        <v>1471916.59</v>
      </c>
      <c r="G114" s="102">
        <f t="shared" si="6"/>
        <v>91.611165121055578</v>
      </c>
      <c r="H114" s="103">
        <f t="shared" si="5"/>
        <v>114.48929242774537</v>
      </c>
    </row>
    <row r="115" spans="1:8" s="11" customFormat="1" ht="13.5" x14ac:dyDescent="0.25">
      <c r="A115" s="127">
        <v>31</v>
      </c>
      <c r="B115" s="136">
        <v>51</v>
      </c>
      <c r="C115" s="47" t="s">
        <v>140</v>
      </c>
      <c r="D115" s="48">
        <v>1245074.5</v>
      </c>
      <c r="E115" s="48">
        <f>+E116+E118+E120</f>
        <v>1560000</v>
      </c>
      <c r="F115" s="48">
        <f>+F116+F118+F120</f>
        <v>1429673.04</v>
      </c>
      <c r="G115" s="102">
        <f t="shared" si="6"/>
        <v>91.645707692307695</v>
      </c>
      <c r="H115" s="103">
        <f t="shared" si="5"/>
        <v>114.82630477132092</v>
      </c>
    </row>
    <row r="116" spans="1:8" s="11" customFormat="1" ht="13.5" x14ac:dyDescent="0.25">
      <c r="A116" s="127">
        <v>311</v>
      </c>
      <c r="B116" s="137">
        <v>51</v>
      </c>
      <c r="C116" s="114" t="s">
        <v>154</v>
      </c>
      <c r="D116" s="48">
        <v>1029733.75</v>
      </c>
      <c r="E116" s="14">
        <f>+E117</f>
        <v>1300000</v>
      </c>
      <c r="F116" s="48">
        <f>+F117</f>
        <v>1194009.5</v>
      </c>
      <c r="G116" s="102">
        <f t="shared" si="6"/>
        <v>91.84688461538461</v>
      </c>
      <c r="H116" s="103">
        <f t="shared" si="5"/>
        <v>115.95322577316709</v>
      </c>
    </row>
    <row r="117" spans="1:8" s="11" customFormat="1" ht="13.5" x14ac:dyDescent="0.25">
      <c r="A117" s="129">
        <v>3111</v>
      </c>
      <c r="B117" s="137">
        <v>51</v>
      </c>
      <c r="C117" s="115" t="s">
        <v>106</v>
      </c>
      <c r="D117" s="93">
        <v>1029733.75</v>
      </c>
      <c r="E117" s="15">
        <v>1300000</v>
      </c>
      <c r="F117" s="93">
        <v>1194009.5</v>
      </c>
      <c r="G117" s="102">
        <f t="shared" si="6"/>
        <v>91.84688461538461</v>
      </c>
      <c r="H117" s="103">
        <f t="shared" si="5"/>
        <v>115.95322577316709</v>
      </c>
    </row>
    <row r="118" spans="1:8" s="11" customFormat="1" ht="13.5" x14ac:dyDescent="0.25">
      <c r="A118" s="127">
        <v>312</v>
      </c>
      <c r="B118" s="136">
        <v>51</v>
      </c>
      <c r="C118" s="114" t="s">
        <v>107</v>
      </c>
      <c r="D118" s="48">
        <v>45013.61</v>
      </c>
      <c r="E118" s="14">
        <f>+E119</f>
        <v>50000</v>
      </c>
      <c r="F118" s="48">
        <f>+F119</f>
        <v>38651.94</v>
      </c>
      <c r="G118" s="102">
        <f t="shared" si="6"/>
        <v>77.303880000000007</v>
      </c>
      <c r="H118" s="103">
        <f t="shared" si="5"/>
        <v>85.867229933346835</v>
      </c>
    </row>
    <row r="119" spans="1:8" ht="13.5" x14ac:dyDescent="0.25">
      <c r="A119" s="128">
        <v>3121</v>
      </c>
      <c r="B119" s="134">
        <v>51</v>
      </c>
      <c r="C119" s="115" t="s">
        <v>107</v>
      </c>
      <c r="D119" s="93">
        <v>45013.61</v>
      </c>
      <c r="E119" s="15">
        <v>50000</v>
      </c>
      <c r="F119" s="93">
        <v>38651.94</v>
      </c>
      <c r="G119" s="102">
        <f t="shared" si="6"/>
        <v>77.303880000000007</v>
      </c>
      <c r="H119" s="103">
        <f t="shared" si="5"/>
        <v>85.867229933346835</v>
      </c>
    </row>
    <row r="120" spans="1:8" s="23" customFormat="1" ht="13.5" x14ac:dyDescent="0.25">
      <c r="A120" s="126">
        <v>313</v>
      </c>
      <c r="B120" s="132">
        <v>51</v>
      </c>
      <c r="C120" s="114" t="s">
        <v>108</v>
      </c>
      <c r="D120" s="48">
        <v>170327.14</v>
      </c>
      <c r="E120" s="14">
        <f>+E121</f>
        <v>210000</v>
      </c>
      <c r="F120" s="48">
        <f>+F121</f>
        <v>197011.6</v>
      </c>
      <c r="G120" s="102">
        <f t="shared" si="6"/>
        <v>93.815047619047618</v>
      </c>
      <c r="H120" s="103">
        <f t="shared" si="5"/>
        <v>115.6665931219182</v>
      </c>
    </row>
    <row r="121" spans="1:8" s="49" customFormat="1" ht="13.5" x14ac:dyDescent="0.25">
      <c r="A121" s="141">
        <v>3132</v>
      </c>
      <c r="B121" s="135">
        <v>51</v>
      </c>
      <c r="C121" s="115" t="s">
        <v>109</v>
      </c>
      <c r="D121" s="93">
        <v>170327.14</v>
      </c>
      <c r="E121" s="15">
        <v>210000</v>
      </c>
      <c r="F121" s="93">
        <v>197011.6</v>
      </c>
      <c r="G121" s="102">
        <f t="shared" si="6"/>
        <v>93.815047619047618</v>
      </c>
      <c r="H121" s="103">
        <f t="shared" si="5"/>
        <v>115.6665931219182</v>
      </c>
    </row>
    <row r="122" spans="1:8" s="6" customFormat="1" ht="13.5" x14ac:dyDescent="0.25">
      <c r="A122" s="127">
        <v>32</v>
      </c>
      <c r="B122" s="136">
        <v>51</v>
      </c>
      <c r="C122" s="114" t="s">
        <v>116</v>
      </c>
      <c r="D122" s="48">
        <v>40562.400000000001</v>
      </c>
      <c r="E122" s="14">
        <f>+E123+E125+E127</f>
        <v>46700</v>
      </c>
      <c r="F122" s="48">
        <f>+F123+F125+F127</f>
        <v>42243.55</v>
      </c>
      <c r="G122" s="102">
        <f t="shared" si="6"/>
        <v>90.457280513918633</v>
      </c>
      <c r="H122" s="103">
        <f t="shared" si="5"/>
        <v>104.14460189732364</v>
      </c>
    </row>
    <row r="123" spans="1:8" ht="13.5" x14ac:dyDescent="0.25">
      <c r="A123" s="126">
        <v>321</v>
      </c>
      <c r="B123" s="132">
        <v>51</v>
      </c>
      <c r="C123" s="114" t="s">
        <v>111</v>
      </c>
      <c r="D123" s="48">
        <v>38574.400000000001</v>
      </c>
      <c r="E123" s="14">
        <f>+E124</f>
        <v>42000</v>
      </c>
      <c r="F123" s="48">
        <f>+F124</f>
        <v>37938.160000000003</v>
      </c>
      <c r="G123" s="102">
        <f t="shared" si="6"/>
        <v>90.328952380952387</v>
      </c>
      <c r="H123" s="103">
        <f t="shared" si="5"/>
        <v>98.35061595254885</v>
      </c>
    </row>
    <row r="124" spans="1:8" ht="13.5" x14ac:dyDescent="0.25">
      <c r="A124" s="128">
        <v>3212</v>
      </c>
      <c r="B124" s="134">
        <v>51</v>
      </c>
      <c r="C124" s="115" t="s">
        <v>113</v>
      </c>
      <c r="D124" s="93">
        <v>38574.400000000001</v>
      </c>
      <c r="E124" s="15">
        <v>42000</v>
      </c>
      <c r="F124" s="93">
        <v>37938.160000000003</v>
      </c>
      <c r="G124" s="102">
        <f t="shared" si="6"/>
        <v>90.328952380952387</v>
      </c>
      <c r="H124" s="103">
        <f t="shared" si="5"/>
        <v>98.35061595254885</v>
      </c>
    </row>
    <row r="125" spans="1:8" s="23" customFormat="1" ht="13.5" x14ac:dyDescent="0.25">
      <c r="A125" s="126">
        <v>323</v>
      </c>
      <c r="B125" s="132">
        <v>51</v>
      </c>
      <c r="C125" s="160" t="s">
        <v>131</v>
      </c>
      <c r="D125" s="48">
        <f>+D126</f>
        <v>0</v>
      </c>
      <c r="E125" s="14">
        <f>+E126</f>
        <v>2200</v>
      </c>
      <c r="F125" s="48">
        <f>+F126</f>
        <v>2003.39</v>
      </c>
      <c r="G125" s="102">
        <f t="shared" si="6"/>
        <v>91.063181818181832</v>
      </c>
      <c r="H125" s="103" t="e">
        <f t="shared" si="5"/>
        <v>#DIV/0!</v>
      </c>
    </row>
    <row r="126" spans="1:8" s="23" customFormat="1" ht="13.5" x14ac:dyDescent="0.25">
      <c r="A126" s="128">
        <v>3237</v>
      </c>
      <c r="B126" s="134">
        <v>51</v>
      </c>
      <c r="C126" s="192" t="s">
        <v>129</v>
      </c>
      <c r="D126" s="93">
        <v>0</v>
      </c>
      <c r="E126" s="15">
        <v>2200</v>
      </c>
      <c r="F126" s="93">
        <v>2003.39</v>
      </c>
      <c r="G126" s="102">
        <f t="shared" si="6"/>
        <v>91.063181818181832</v>
      </c>
      <c r="H126" s="103" t="e">
        <f t="shared" si="5"/>
        <v>#DIV/0!</v>
      </c>
    </row>
    <row r="127" spans="1:8" s="23" customFormat="1" ht="13.5" x14ac:dyDescent="0.25">
      <c r="A127" s="126">
        <v>329</v>
      </c>
      <c r="B127" s="132">
        <v>51</v>
      </c>
      <c r="C127" s="114" t="s">
        <v>157</v>
      </c>
      <c r="D127" s="48">
        <v>1988</v>
      </c>
      <c r="E127" s="14">
        <f>+E128</f>
        <v>2500</v>
      </c>
      <c r="F127" s="48">
        <f>+F128</f>
        <v>2302</v>
      </c>
      <c r="G127" s="102">
        <f t="shared" si="6"/>
        <v>92.08</v>
      </c>
      <c r="H127" s="103">
        <f t="shared" si="5"/>
        <v>115.79476861167002</v>
      </c>
    </row>
    <row r="128" spans="1:8" s="23" customFormat="1" ht="13.5" x14ac:dyDescent="0.25">
      <c r="A128" s="129">
        <v>3295</v>
      </c>
      <c r="B128" s="137">
        <v>51</v>
      </c>
      <c r="C128" s="115" t="s">
        <v>156</v>
      </c>
      <c r="D128" s="93">
        <v>1988</v>
      </c>
      <c r="E128" s="15">
        <v>2500</v>
      </c>
      <c r="F128" s="93">
        <v>2302</v>
      </c>
      <c r="G128" s="102">
        <f t="shared" si="6"/>
        <v>92.08</v>
      </c>
      <c r="H128" s="103">
        <f t="shared" si="5"/>
        <v>115.79476861167002</v>
      </c>
    </row>
    <row r="129" spans="1:8" s="75" customFormat="1" ht="24.75" customHeight="1" x14ac:dyDescent="0.25">
      <c r="A129" s="172">
        <v>63</v>
      </c>
      <c r="B129" s="170">
        <v>51</v>
      </c>
      <c r="C129" s="167" t="s">
        <v>158</v>
      </c>
      <c r="D129" s="45"/>
      <c r="E129" s="45"/>
      <c r="F129" s="45"/>
      <c r="G129" s="102"/>
      <c r="H129" s="103"/>
    </row>
    <row r="130" spans="1:8" s="75" customFormat="1" ht="16.5" customHeight="1" x14ac:dyDescent="0.25">
      <c r="A130" s="148">
        <v>3</v>
      </c>
      <c r="B130" s="149">
        <v>51</v>
      </c>
      <c r="C130" s="117" t="s">
        <v>105</v>
      </c>
      <c r="D130" s="86">
        <v>58.75</v>
      </c>
      <c r="E130" s="86">
        <f>+E131+E135</f>
        <v>6160</v>
      </c>
      <c r="F130" s="86">
        <f>+F131+F135</f>
        <v>1392.84</v>
      </c>
      <c r="G130" s="102">
        <f t="shared" si="6"/>
        <v>22.611038961038961</v>
      </c>
      <c r="H130" s="103">
        <f t="shared" si="5"/>
        <v>2370.7914893617021</v>
      </c>
    </row>
    <row r="131" spans="1:8" s="11" customFormat="1" ht="17.25" customHeight="1" x14ac:dyDescent="0.25">
      <c r="A131" s="127">
        <v>32</v>
      </c>
      <c r="B131" s="137">
        <v>51</v>
      </c>
      <c r="C131" s="20" t="s">
        <v>116</v>
      </c>
      <c r="D131" s="41">
        <v>0</v>
      </c>
      <c r="E131" s="41">
        <f>+E132</f>
        <v>6160</v>
      </c>
      <c r="F131" s="41">
        <f>+F132</f>
        <v>1392.84</v>
      </c>
      <c r="G131" s="102">
        <f t="shared" si="6"/>
        <v>22.611038961038961</v>
      </c>
      <c r="H131" s="103" t="e">
        <f t="shared" si="5"/>
        <v>#DIV/0!</v>
      </c>
    </row>
    <row r="132" spans="1:8" s="11" customFormat="1" ht="17.25" customHeight="1" x14ac:dyDescent="0.25">
      <c r="A132" s="127">
        <v>322</v>
      </c>
      <c r="B132" s="137">
        <v>51</v>
      </c>
      <c r="C132" s="47" t="s">
        <v>142</v>
      </c>
      <c r="D132" s="41">
        <f>+D133</f>
        <v>0</v>
      </c>
      <c r="E132" s="41">
        <f>+E133+E134</f>
        <v>6160</v>
      </c>
      <c r="F132" s="41">
        <f>+F133+F134</f>
        <v>1392.84</v>
      </c>
      <c r="G132" s="102">
        <f t="shared" si="6"/>
        <v>22.611038961038961</v>
      </c>
      <c r="H132" s="103" t="e">
        <f t="shared" si="5"/>
        <v>#DIV/0!</v>
      </c>
    </row>
    <row r="133" spans="1:8" s="11" customFormat="1" ht="17.25" customHeight="1" x14ac:dyDescent="0.25">
      <c r="A133" s="142">
        <v>3222</v>
      </c>
      <c r="B133" s="137">
        <v>51</v>
      </c>
      <c r="C133" s="116" t="s">
        <v>171</v>
      </c>
      <c r="D133" s="76">
        <v>0</v>
      </c>
      <c r="E133" s="76">
        <v>5000</v>
      </c>
      <c r="F133" s="76">
        <v>232.84</v>
      </c>
      <c r="G133" s="102">
        <f t="shared" si="6"/>
        <v>4.6567999999999996</v>
      </c>
      <c r="H133" s="103" t="e">
        <f t="shared" si="5"/>
        <v>#DIV/0!</v>
      </c>
    </row>
    <row r="134" spans="1:8" s="11" customFormat="1" ht="17.25" customHeight="1" x14ac:dyDescent="0.25">
      <c r="A134" s="142">
        <v>3225</v>
      </c>
      <c r="B134" s="137">
        <v>51</v>
      </c>
      <c r="C134" s="115" t="s">
        <v>144</v>
      </c>
      <c r="D134" s="76">
        <v>0</v>
      </c>
      <c r="E134" s="76">
        <v>1160</v>
      </c>
      <c r="F134" s="76">
        <v>1160</v>
      </c>
      <c r="G134" s="102">
        <f t="shared" si="6"/>
        <v>100</v>
      </c>
      <c r="H134" s="103" t="e">
        <f t="shared" si="5"/>
        <v>#DIV/0!</v>
      </c>
    </row>
    <row r="135" spans="1:8" s="11" customFormat="1" ht="13.5" customHeight="1" x14ac:dyDescent="0.25">
      <c r="A135" s="127">
        <v>37</v>
      </c>
      <c r="B135" s="137">
        <v>51</v>
      </c>
      <c r="C135" s="160" t="s">
        <v>203</v>
      </c>
      <c r="D135" s="77">
        <v>58.75</v>
      </c>
      <c r="E135" s="77">
        <f>+E136</f>
        <v>0</v>
      </c>
      <c r="F135" s="77">
        <f>+F136</f>
        <v>0</v>
      </c>
      <c r="G135" s="102" t="e">
        <f t="shared" si="6"/>
        <v>#DIV/0!</v>
      </c>
      <c r="H135" s="103">
        <f t="shared" si="5"/>
        <v>0</v>
      </c>
    </row>
    <row r="136" spans="1:8" s="11" customFormat="1" ht="13.5" x14ac:dyDescent="0.25">
      <c r="A136" s="127">
        <v>372</v>
      </c>
      <c r="B136" s="137">
        <v>51</v>
      </c>
      <c r="C136" s="118" t="s">
        <v>159</v>
      </c>
      <c r="D136" s="77">
        <v>58.75</v>
      </c>
      <c r="E136" s="77">
        <f>+E137</f>
        <v>0</v>
      </c>
      <c r="F136" s="77">
        <f>+F137</f>
        <v>0</v>
      </c>
      <c r="G136" s="102" t="e">
        <f t="shared" si="6"/>
        <v>#DIV/0!</v>
      </c>
      <c r="H136" s="103">
        <f t="shared" si="5"/>
        <v>0</v>
      </c>
    </row>
    <row r="137" spans="1:8" s="11" customFormat="1" ht="27" customHeight="1" x14ac:dyDescent="0.25">
      <c r="A137" s="129">
        <v>3722</v>
      </c>
      <c r="B137" s="137">
        <v>51</v>
      </c>
      <c r="C137" s="119" t="s">
        <v>160</v>
      </c>
      <c r="D137" s="94">
        <v>58.75</v>
      </c>
      <c r="E137" s="94">
        <v>0</v>
      </c>
      <c r="F137" s="94">
        <v>0</v>
      </c>
      <c r="G137" s="102" t="e">
        <f t="shared" si="6"/>
        <v>#DIV/0!</v>
      </c>
      <c r="H137" s="103">
        <f t="shared" si="5"/>
        <v>0</v>
      </c>
    </row>
    <row r="138" spans="1:8" s="11" customFormat="1" ht="27" customHeight="1" x14ac:dyDescent="0.25">
      <c r="A138" s="129"/>
      <c r="B138" s="137"/>
      <c r="C138" s="119"/>
      <c r="D138" s="94"/>
      <c r="E138" s="94"/>
      <c r="F138" s="94"/>
      <c r="G138" s="102"/>
      <c r="H138" s="103"/>
    </row>
    <row r="139" spans="1:8" s="23" customFormat="1" ht="26.25" x14ac:dyDescent="0.25">
      <c r="A139" s="147">
        <v>4</v>
      </c>
      <c r="B139" s="146">
        <v>51</v>
      </c>
      <c r="C139" s="120" t="s">
        <v>80</v>
      </c>
      <c r="D139" s="46">
        <v>30305.52</v>
      </c>
      <c r="E139" s="46">
        <f>+E140+E143</f>
        <v>17600</v>
      </c>
      <c r="F139" s="46">
        <f>+F140+F143</f>
        <v>16779.379999999997</v>
      </c>
      <c r="G139" s="102">
        <f t="shared" si="6"/>
        <v>95.337386363636341</v>
      </c>
      <c r="H139" s="103">
        <f t="shared" si="5"/>
        <v>55.367405014004042</v>
      </c>
    </row>
    <row r="140" spans="1:8" s="23" customFormat="1" ht="27.75" customHeight="1" x14ac:dyDescent="0.25">
      <c r="A140" s="126">
        <v>42</v>
      </c>
      <c r="B140" s="132">
        <v>51</v>
      </c>
      <c r="C140" s="118" t="s">
        <v>81</v>
      </c>
      <c r="D140" s="41">
        <v>15392.6</v>
      </c>
      <c r="E140" s="41">
        <f>+E141+E142</f>
        <v>17600</v>
      </c>
      <c r="F140" s="41">
        <f>+F141+F142</f>
        <v>16779.379999999997</v>
      </c>
      <c r="G140" s="102">
        <f t="shared" si="6"/>
        <v>95.337386363636341</v>
      </c>
      <c r="H140" s="103">
        <f t="shared" si="5"/>
        <v>109.00939412444939</v>
      </c>
    </row>
    <row r="141" spans="1:8" s="23" customFormat="1" ht="15.75" customHeight="1" x14ac:dyDescent="0.25">
      <c r="A141" s="142">
        <v>4241</v>
      </c>
      <c r="B141" s="137">
        <v>51</v>
      </c>
      <c r="C141" s="121" t="s">
        <v>79</v>
      </c>
      <c r="D141" s="78">
        <v>570</v>
      </c>
      <c r="E141" s="78">
        <v>600</v>
      </c>
      <c r="F141" s="78">
        <v>570</v>
      </c>
      <c r="G141" s="102">
        <f t="shared" si="6"/>
        <v>95</v>
      </c>
      <c r="H141" s="103">
        <f t="shared" si="5"/>
        <v>100</v>
      </c>
    </row>
    <row r="142" spans="1:8" s="11" customFormat="1" ht="15" customHeight="1" x14ac:dyDescent="0.25">
      <c r="A142" s="142">
        <v>4241</v>
      </c>
      <c r="B142" s="137">
        <v>51</v>
      </c>
      <c r="C142" s="121" t="s">
        <v>196</v>
      </c>
      <c r="D142" s="78">
        <v>14822.6</v>
      </c>
      <c r="E142" s="78">
        <v>17000</v>
      </c>
      <c r="F142" s="78">
        <v>16209.38</v>
      </c>
      <c r="G142" s="102">
        <f t="shared" si="6"/>
        <v>95.349294117647048</v>
      </c>
      <c r="H142" s="103">
        <f t="shared" si="5"/>
        <v>109.3558485016124</v>
      </c>
    </row>
    <row r="143" spans="1:8" s="11" customFormat="1" ht="15" customHeight="1" x14ac:dyDescent="0.25">
      <c r="A143" s="127">
        <v>42</v>
      </c>
      <c r="B143" s="136">
        <v>42</v>
      </c>
      <c r="C143" s="123" t="s">
        <v>211</v>
      </c>
      <c r="D143" s="80">
        <v>14913.52</v>
      </c>
      <c r="E143" s="80">
        <f>+E144</f>
        <v>0</v>
      </c>
      <c r="F143" s="80">
        <f>+F144</f>
        <v>0</v>
      </c>
      <c r="G143" s="102" t="e">
        <f t="shared" si="6"/>
        <v>#DIV/0!</v>
      </c>
      <c r="H143" s="103">
        <f t="shared" si="5"/>
        <v>0</v>
      </c>
    </row>
    <row r="144" spans="1:8" s="11" customFormat="1" ht="15" customHeight="1" x14ac:dyDescent="0.25">
      <c r="A144" s="142">
        <v>4241</v>
      </c>
      <c r="B144" s="137">
        <v>42</v>
      </c>
      <c r="C144" s="121" t="s">
        <v>196</v>
      </c>
      <c r="D144" s="78">
        <v>14913.52</v>
      </c>
      <c r="E144" s="78">
        <v>0</v>
      </c>
      <c r="F144" s="78">
        <v>0</v>
      </c>
      <c r="G144" s="102" t="e">
        <f t="shared" si="6"/>
        <v>#DIV/0!</v>
      </c>
      <c r="H144" s="103">
        <f t="shared" si="5"/>
        <v>0</v>
      </c>
    </row>
    <row r="145" spans="1:8" s="11" customFormat="1" ht="24" customHeight="1" x14ac:dyDescent="0.25">
      <c r="A145" s="172">
        <v>63</v>
      </c>
      <c r="B145" s="170">
        <v>51</v>
      </c>
      <c r="C145" s="167" t="s">
        <v>197</v>
      </c>
      <c r="D145" s="45"/>
      <c r="E145" s="45"/>
      <c r="F145" s="45"/>
      <c r="G145" s="102"/>
      <c r="H145" s="103"/>
    </row>
    <row r="146" spans="1:8" s="11" customFormat="1" ht="15" customHeight="1" x14ac:dyDescent="0.25">
      <c r="A146" s="148">
        <v>3</v>
      </c>
      <c r="B146" s="149">
        <v>51</v>
      </c>
      <c r="C146" s="117" t="s">
        <v>105</v>
      </c>
      <c r="D146" s="86">
        <v>58561.69</v>
      </c>
      <c r="E146" s="86">
        <f>+E147</f>
        <v>59530.8</v>
      </c>
      <c r="F146" s="86">
        <f>+F147</f>
        <v>59530.8</v>
      </c>
      <c r="G146" s="102">
        <f t="shared" si="6"/>
        <v>100</v>
      </c>
      <c r="H146" s="103">
        <f t="shared" si="5"/>
        <v>101.65485319839642</v>
      </c>
    </row>
    <row r="147" spans="1:8" s="11" customFormat="1" ht="15" customHeight="1" x14ac:dyDescent="0.25">
      <c r="A147" s="127">
        <v>322</v>
      </c>
      <c r="B147" s="137"/>
      <c r="C147" s="114" t="s">
        <v>116</v>
      </c>
      <c r="D147" s="78">
        <v>58561.69</v>
      </c>
      <c r="E147" s="78">
        <f>+E148</f>
        <v>59530.8</v>
      </c>
      <c r="F147" s="78">
        <f>+F148</f>
        <v>59530.8</v>
      </c>
      <c r="G147" s="102">
        <f t="shared" si="6"/>
        <v>100</v>
      </c>
      <c r="H147" s="103">
        <f t="shared" si="5"/>
        <v>101.65485319839642</v>
      </c>
    </row>
    <row r="148" spans="1:8" s="11" customFormat="1" ht="15" customHeight="1" x14ac:dyDescent="0.25">
      <c r="A148" s="129">
        <v>3222</v>
      </c>
      <c r="B148" s="175">
        <v>51</v>
      </c>
      <c r="C148" s="115" t="s">
        <v>179</v>
      </c>
      <c r="D148" s="78">
        <v>58561.69</v>
      </c>
      <c r="E148" s="78">
        <v>59530.8</v>
      </c>
      <c r="F148" s="78">
        <v>59530.8</v>
      </c>
      <c r="G148" s="102">
        <f t="shared" si="6"/>
        <v>100</v>
      </c>
      <c r="H148" s="103">
        <f t="shared" si="5"/>
        <v>101.65485319839642</v>
      </c>
    </row>
    <row r="149" spans="1:8" s="11" customFormat="1" ht="28.5" customHeight="1" x14ac:dyDescent="0.25">
      <c r="A149" s="172">
        <v>63</v>
      </c>
      <c r="B149" s="170">
        <v>51</v>
      </c>
      <c r="C149" s="167" t="s">
        <v>198</v>
      </c>
      <c r="D149" s="86"/>
      <c r="E149" s="86"/>
      <c r="F149" s="86"/>
      <c r="G149" s="102" t="e">
        <f t="shared" si="6"/>
        <v>#DIV/0!</v>
      </c>
      <c r="H149" s="103" t="e">
        <f t="shared" si="5"/>
        <v>#DIV/0!</v>
      </c>
    </row>
    <row r="150" spans="1:8" s="11" customFormat="1" ht="15" customHeight="1" x14ac:dyDescent="0.25">
      <c r="A150" s="148">
        <v>3</v>
      </c>
      <c r="B150" s="149">
        <v>51</v>
      </c>
      <c r="C150" s="117" t="s">
        <v>105</v>
      </c>
      <c r="D150" s="86">
        <v>675</v>
      </c>
      <c r="E150" s="86">
        <f>+E151</f>
        <v>635</v>
      </c>
      <c r="F150" s="86">
        <f>+F151</f>
        <v>635</v>
      </c>
      <c r="G150" s="102">
        <f t="shared" si="6"/>
        <v>100</v>
      </c>
      <c r="H150" s="103">
        <f t="shared" si="5"/>
        <v>94.074074074074076</v>
      </c>
    </row>
    <row r="151" spans="1:8" s="11" customFormat="1" ht="15" customHeight="1" x14ac:dyDescent="0.25">
      <c r="A151" s="127">
        <v>38</v>
      </c>
      <c r="B151" s="136">
        <v>51</v>
      </c>
      <c r="C151" s="114" t="s">
        <v>199</v>
      </c>
      <c r="D151" s="80">
        <v>675</v>
      </c>
      <c r="E151" s="80">
        <f>+E152</f>
        <v>635</v>
      </c>
      <c r="F151" s="80">
        <f>+F152</f>
        <v>635</v>
      </c>
      <c r="G151" s="102">
        <f t="shared" si="6"/>
        <v>100</v>
      </c>
      <c r="H151" s="103">
        <f t="shared" si="5"/>
        <v>94.074074074074076</v>
      </c>
    </row>
    <row r="152" spans="1:8" s="11" customFormat="1" ht="15" customHeight="1" x14ac:dyDescent="0.25">
      <c r="A152" s="129">
        <v>3812</v>
      </c>
      <c r="B152" s="175">
        <v>51</v>
      </c>
      <c r="C152" s="115" t="s">
        <v>200</v>
      </c>
      <c r="D152" s="78">
        <v>675</v>
      </c>
      <c r="E152" s="78">
        <v>635</v>
      </c>
      <c r="F152" s="78">
        <v>635</v>
      </c>
      <c r="G152" s="102">
        <f t="shared" si="6"/>
        <v>100</v>
      </c>
      <c r="H152" s="103">
        <f t="shared" si="5"/>
        <v>94.074074074074076</v>
      </c>
    </row>
    <row r="153" spans="1:8" ht="30.75" customHeight="1" x14ac:dyDescent="0.25">
      <c r="A153" s="165">
        <v>63</v>
      </c>
      <c r="B153" s="166">
        <v>53</v>
      </c>
      <c r="C153" s="167" t="s">
        <v>162</v>
      </c>
      <c r="D153" s="45"/>
      <c r="E153" s="45"/>
      <c r="F153" s="45"/>
      <c r="G153" s="102"/>
      <c r="H153" s="103"/>
    </row>
    <row r="154" spans="1:8" ht="13.5" x14ac:dyDescent="0.25">
      <c r="A154" s="147">
        <v>3</v>
      </c>
      <c r="B154" s="146">
        <v>53</v>
      </c>
      <c r="C154" s="117" t="s">
        <v>105</v>
      </c>
      <c r="D154" s="86">
        <v>0</v>
      </c>
      <c r="E154" s="86">
        <f>+E155</f>
        <v>500</v>
      </c>
      <c r="F154" s="86">
        <f>+F155</f>
        <v>0</v>
      </c>
      <c r="G154" s="102">
        <f t="shared" si="6"/>
        <v>0</v>
      </c>
      <c r="H154" s="103" t="e">
        <f t="shared" si="5"/>
        <v>#DIV/0!</v>
      </c>
    </row>
    <row r="155" spans="1:8" s="23" customFormat="1" ht="13.5" x14ac:dyDescent="0.25">
      <c r="A155" s="126">
        <v>329</v>
      </c>
      <c r="B155" s="132">
        <v>53</v>
      </c>
      <c r="C155" s="26" t="s">
        <v>161</v>
      </c>
      <c r="D155" s="80">
        <v>0</v>
      </c>
      <c r="E155" s="80">
        <f>+E156</f>
        <v>500</v>
      </c>
      <c r="F155" s="80">
        <f>+F156</f>
        <v>0</v>
      </c>
      <c r="G155" s="102">
        <f t="shared" si="6"/>
        <v>0</v>
      </c>
      <c r="H155" s="103" t="e">
        <f t="shared" si="5"/>
        <v>#DIV/0!</v>
      </c>
    </row>
    <row r="156" spans="1:8" ht="13.5" x14ac:dyDescent="0.25">
      <c r="A156" s="128">
        <v>3299</v>
      </c>
      <c r="B156" s="132">
        <v>53</v>
      </c>
      <c r="C156" s="122" t="s">
        <v>161</v>
      </c>
      <c r="D156" s="152">
        <v>0</v>
      </c>
      <c r="E156" s="152">
        <v>500</v>
      </c>
      <c r="F156" s="152">
        <v>0</v>
      </c>
      <c r="G156" s="102">
        <f t="shared" si="6"/>
        <v>0</v>
      </c>
      <c r="H156" s="103" t="e">
        <f t="shared" si="5"/>
        <v>#DIV/0!</v>
      </c>
    </row>
    <row r="157" spans="1:8" s="23" customFormat="1" ht="21.75" customHeight="1" x14ac:dyDescent="0.25">
      <c r="A157" s="168">
        <v>63</v>
      </c>
      <c r="B157" s="180"/>
      <c r="C157" s="167" t="s">
        <v>178</v>
      </c>
      <c r="D157" s="45"/>
      <c r="E157" s="45"/>
      <c r="F157" s="45"/>
      <c r="G157" s="102"/>
      <c r="H157" s="103"/>
    </row>
    <row r="158" spans="1:8" s="23" customFormat="1" ht="21" customHeight="1" x14ac:dyDescent="0.25">
      <c r="A158" s="148">
        <v>3</v>
      </c>
      <c r="B158" s="154"/>
      <c r="C158" s="44" t="s">
        <v>167</v>
      </c>
      <c r="D158" s="45">
        <v>1484.17</v>
      </c>
      <c r="E158" s="45">
        <f>+E159+E163</f>
        <v>1723.98</v>
      </c>
      <c r="F158" s="45">
        <f>+F159+F163</f>
        <v>1723.98</v>
      </c>
      <c r="G158" s="102">
        <f t="shared" si="6"/>
        <v>100</v>
      </c>
      <c r="H158" s="103">
        <f t="shared" si="5"/>
        <v>116.15785253710828</v>
      </c>
    </row>
    <row r="159" spans="1:8" s="23" customFormat="1" ht="13.5" x14ac:dyDescent="0.25">
      <c r="A159" s="127">
        <v>322</v>
      </c>
      <c r="B159" s="137"/>
      <c r="C159" s="114" t="s">
        <v>116</v>
      </c>
      <c r="D159" s="48">
        <v>1460.1</v>
      </c>
      <c r="E159" s="14">
        <f>+E160+E161</f>
        <v>457.18</v>
      </c>
      <c r="F159" s="48">
        <f>+F160+F161</f>
        <v>457.18</v>
      </c>
      <c r="G159" s="102">
        <f t="shared" si="6"/>
        <v>100</v>
      </c>
      <c r="H159" s="103">
        <f t="shared" si="5"/>
        <v>31.311554003150473</v>
      </c>
    </row>
    <row r="160" spans="1:8" s="23" customFormat="1" ht="15" x14ac:dyDescent="0.25">
      <c r="A160" s="129">
        <v>3222</v>
      </c>
      <c r="B160" s="175">
        <v>54</v>
      </c>
      <c r="C160" s="115" t="s">
        <v>179</v>
      </c>
      <c r="D160" s="93">
        <v>1389.39</v>
      </c>
      <c r="E160" s="15">
        <v>457.18</v>
      </c>
      <c r="F160" s="93">
        <v>457.18</v>
      </c>
      <c r="G160" s="102">
        <f t="shared" si="6"/>
        <v>100</v>
      </c>
      <c r="H160" s="103">
        <f t="shared" si="5"/>
        <v>32.905087844305775</v>
      </c>
    </row>
    <row r="161" spans="1:8" s="23" customFormat="1" ht="18" customHeight="1" x14ac:dyDescent="0.25">
      <c r="A161" s="129">
        <v>3222</v>
      </c>
      <c r="B161" s="175">
        <v>51</v>
      </c>
      <c r="C161" s="115" t="s">
        <v>179</v>
      </c>
      <c r="D161" s="93">
        <v>70.709999999999994</v>
      </c>
      <c r="E161" s="15">
        <v>0</v>
      </c>
      <c r="F161" s="93">
        <v>0</v>
      </c>
      <c r="G161" s="102" t="e">
        <f t="shared" si="6"/>
        <v>#DIV/0!</v>
      </c>
      <c r="H161" s="103">
        <f t="shared" si="5"/>
        <v>0</v>
      </c>
    </row>
    <row r="162" spans="1:8" s="23" customFormat="1" ht="19.5" customHeight="1" x14ac:dyDescent="0.25">
      <c r="A162" s="168">
        <v>67</v>
      </c>
      <c r="B162" s="180"/>
      <c r="C162" s="167" t="s">
        <v>178</v>
      </c>
      <c r="D162" s="51"/>
      <c r="E162" s="51"/>
      <c r="F162" s="51"/>
      <c r="G162" s="102"/>
      <c r="H162" s="103"/>
    </row>
    <row r="163" spans="1:8" s="23" customFormat="1" ht="15" x14ac:dyDescent="0.25">
      <c r="A163" s="127">
        <v>322</v>
      </c>
      <c r="B163" s="175"/>
      <c r="C163" s="115" t="s">
        <v>179</v>
      </c>
      <c r="D163" s="48">
        <v>24.07</v>
      </c>
      <c r="E163" s="14">
        <f>+E164</f>
        <v>1266.8</v>
      </c>
      <c r="F163" s="48">
        <f>+F164</f>
        <v>1266.8</v>
      </c>
      <c r="G163" s="102">
        <f t="shared" si="6"/>
        <v>100</v>
      </c>
      <c r="H163" s="103">
        <f t="shared" si="5"/>
        <v>5262.9829663481505</v>
      </c>
    </row>
    <row r="164" spans="1:8" s="23" customFormat="1" ht="15" x14ac:dyDescent="0.25">
      <c r="A164" s="142">
        <v>3222</v>
      </c>
      <c r="B164" s="175">
        <v>12</v>
      </c>
      <c r="C164" s="115" t="s">
        <v>179</v>
      </c>
      <c r="D164" s="93">
        <v>24.07</v>
      </c>
      <c r="E164" s="15">
        <v>1266.8</v>
      </c>
      <c r="F164" s="93">
        <v>1266.8</v>
      </c>
      <c r="G164" s="102">
        <f t="shared" si="6"/>
        <v>100</v>
      </c>
      <c r="H164" s="103">
        <f t="shared" ref="H164:H226" si="7">F164/D164*100</f>
        <v>5262.9829663481505</v>
      </c>
    </row>
    <row r="165" spans="1:8" ht="27.75" customHeight="1" x14ac:dyDescent="0.25">
      <c r="A165" s="176">
        <v>63</v>
      </c>
      <c r="B165" s="177">
        <v>54</v>
      </c>
      <c r="C165" s="178" t="s">
        <v>202</v>
      </c>
      <c r="D165" s="153"/>
      <c r="E165" s="153"/>
      <c r="F165" s="153" t="s">
        <v>234</v>
      </c>
      <c r="G165" s="102"/>
      <c r="H165" s="103"/>
    </row>
    <row r="166" spans="1:8" ht="13.5" x14ac:dyDescent="0.25">
      <c r="A166" s="147">
        <v>3</v>
      </c>
      <c r="B166" s="146">
        <v>54</v>
      </c>
      <c r="C166" s="124" t="s">
        <v>105</v>
      </c>
      <c r="D166" s="87">
        <v>3223.26</v>
      </c>
      <c r="E166" s="87">
        <f t="shared" ref="E166:F168" si="8">+E167</f>
        <v>8347.26</v>
      </c>
      <c r="F166" s="87">
        <f t="shared" si="8"/>
        <v>8347.26</v>
      </c>
      <c r="G166" s="102">
        <f t="shared" ref="G166:G227" si="9">F166/E166*100</f>
        <v>100</v>
      </c>
      <c r="H166" s="103">
        <f t="shared" si="7"/>
        <v>258.96949051581316</v>
      </c>
    </row>
    <row r="167" spans="1:8" s="49" customFormat="1" ht="13.5" x14ac:dyDescent="0.25">
      <c r="A167" s="139">
        <v>31</v>
      </c>
      <c r="B167" s="179">
        <v>54</v>
      </c>
      <c r="C167" s="114" t="s">
        <v>154</v>
      </c>
      <c r="D167" s="41">
        <v>3223.26</v>
      </c>
      <c r="E167" s="41">
        <f t="shared" si="8"/>
        <v>8347.26</v>
      </c>
      <c r="F167" s="41">
        <f t="shared" si="8"/>
        <v>8347.26</v>
      </c>
      <c r="G167" s="102">
        <f t="shared" si="9"/>
        <v>100</v>
      </c>
      <c r="H167" s="103">
        <f t="shared" si="7"/>
        <v>258.96949051581316</v>
      </c>
    </row>
    <row r="168" spans="1:8" s="23" customFormat="1" ht="13.5" x14ac:dyDescent="0.25">
      <c r="A168" s="126">
        <v>311</v>
      </c>
      <c r="B168" s="132">
        <v>54</v>
      </c>
      <c r="C168" s="114" t="s">
        <v>154</v>
      </c>
      <c r="D168" s="41">
        <v>3223.26</v>
      </c>
      <c r="E168" s="41">
        <f t="shared" si="8"/>
        <v>8347.26</v>
      </c>
      <c r="F168" s="41">
        <f t="shared" si="8"/>
        <v>8347.26</v>
      </c>
      <c r="G168" s="102">
        <f t="shared" si="9"/>
        <v>100</v>
      </c>
      <c r="H168" s="103">
        <f t="shared" si="7"/>
        <v>258.96949051581316</v>
      </c>
    </row>
    <row r="169" spans="1:8" s="23" customFormat="1" ht="13.5" x14ac:dyDescent="0.25">
      <c r="A169" s="128">
        <v>3111</v>
      </c>
      <c r="B169" s="134">
        <v>54</v>
      </c>
      <c r="C169" s="115" t="s">
        <v>106</v>
      </c>
      <c r="D169" s="76">
        <v>3223.26</v>
      </c>
      <c r="E169" s="76">
        <v>8347.26</v>
      </c>
      <c r="F169" s="76">
        <v>8347.26</v>
      </c>
      <c r="G169" s="102">
        <f t="shared" si="9"/>
        <v>100</v>
      </c>
      <c r="H169" s="103">
        <f t="shared" si="7"/>
        <v>258.96949051581316</v>
      </c>
    </row>
    <row r="170" spans="1:8" s="23" customFormat="1" ht="13.5" x14ac:dyDescent="0.25">
      <c r="A170" s="223"/>
      <c r="B170" s="224"/>
      <c r="C170" s="225"/>
      <c r="D170" s="94"/>
      <c r="E170" s="94"/>
      <c r="F170" s="94"/>
      <c r="G170" s="102"/>
      <c r="H170" s="103"/>
    </row>
    <row r="171" spans="1:8" s="11" customFormat="1" ht="28.5" x14ac:dyDescent="0.25">
      <c r="A171" s="173">
        <v>67</v>
      </c>
      <c r="B171" s="174">
        <v>51</v>
      </c>
      <c r="C171" s="171" t="s">
        <v>202</v>
      </c>
      <c r="D171" s="163"/>
      <c r="E171" s="163"/>
      <c r="F171" s="163"/>
      <c r="G171" s="102"/>
      <c r="H171" s="103"/>
    </row>
    <row r="172" spans="1:8" s="11" customFormat="1" ht="15.75" customHeight="1" x14ac:dyDescent="0.25">
      <c r="A172" s="148">
        <v>3</v>
      </c>
      <c r="B172" s="149">
        <v>51</v>
      </c>
      <c r="C172" s="44" t="s">
        <v>105</v>
      </c>
      <c r="D172" s="45">
        <v>282.77999999999997</v>
      </c>
      <c r="E172" s="45">
        <f t="shared" ref="E172:F174" si="10">+E173</f>
        <v>1111.18</v>
      </c>
      <c r="F172" s="45">
        <f t="shared" si="10"/>
        <v>1111.18</v>
      </c>
      <c r="G172" s="102">
        <f t="shared" si="9"/>
        <v>100</v>
      </c>
      <c r="H172" s="103">
        <f t="shared" si="7"/>
        <v>392.94858193648781</v>
      </c>
    </row>
    <row r="173" spans="1:8" s="11" customFormat="1" ht="13.5" x14ac:dyDescent="0.25">
      <c r="A173" s="164">
        <v>31</v>
      </c>
      <c r="B173" s="162">
        <v>51</v>
      </c>
      <c r="C173" s="114" t="s">
        <v>154</v>
      </c>
      <c r="D173" s="17">
        <v>282.77999999999997</v>
      </c>
      <c r="E173" s="17">
        <f t="shared" si="10"/>
        <v>1111.18</v>
      </c>
      <c r="F173" s="17">
        <f t="shared" si="10"/>
        <v>1111.18</v>
      </c>
      <c r="G173" s="102">
        <f t="shared" si="9"/>
        <v>100</v>
      </c>
      <c r="H173" s="103">
        <f t="shared" si="7"/>
        <v>392.94858193648781</v>
      </c>
    </row>
    <row r="174" spans="1:8" s="11" customFormat="1" ht="13.5" x14ac:dyDescent="0.25">
      <c r="A174" s="164">
        <v>313</v>
      </c>
      <c r="B174" s="162">
        <v>51</v>
      </c>
      <c r="C174" s="114" t="s">
        <v>108</v>
      </c>
      <c r="D174" s="17">
        <v>282.77999999999997</v>
      </c>
      <c r="E174" s="17">
        <f t="shared" si="10"/>
        <v>1111.18</v>
      </c>
      <c r="F174" s="17">
        <f t="shared" si="10"/>
        <v>1111.18</v>
      </c>
      <c r="G174" s="102">
        <f t="shared" si="9"/>
        <v>100</v>
      </c>
      <c r="H174" s="103">
        <f t="shared" si="7"/>
        <v>392.94858193648781</v>
      </c>
    </row>
    <row r="175" spans="1:8" s="11" customFormat="1" ht="13.5" x14ac:dyDescent="0.25">
      <c r="A175" s="161">
        <v>3132</v>
      </c>
      <c r="B175" s="162">
        <v>51</v>
      </c>
      <c r="C175" s="115" t="s">
        <v>109</v>
      </c>
      <c r="D175" s="79">
        <v>282.77999999999997</v>
      </c>
      <c r="E175" s="79">
        <v>1111.18</v>
      </c>
      <c r="F175" s="79">
        <v>1111.18</v>
      </c>
      <c r="G175" s="102">
        <f t="shared" si="9"/>
        <v>100</v>
      </c>
      <c r="H175" s="103">
        <f t="shared" si="7"/>
        <v>392.94858193648781</v>
      </c>
    </row>
    <row r="176" spans="1:8" s="11" customFormat="1" ht="31.5" customHeight="1" x14ac:dyDescent="0.25">
      <c r="A176" s="168">
        <v>67</v>
      </c>
      <c r="B176" s="170">
        <v>11</v>
      </c>
      <c r="C176" s="171" t="s">
        <v>202</v>
      </c>
      <c r="D176" s="74"/>
      <c r="E176" s="74"/>
      <c r="F176" s="74"/>
      <c r="G176" s="102"/>
      <c r="H176" s="103"/>
    </row>
    <row r="177" spans="1:8" s="11" customFormat="1" ht="13.5" customHeight="1" x14ac:dyDescent="0.25">
      <c r="A177" s="148">
        <v>3</v>
      </c>
      <c r="B177" s="149">
        <v>11</v>
      </c>
      <c r="C177" s="44" t="s">
        <v>105</v>
      </c>
      <c r="D177" s="45">
        <v>8648.68</v>
      </c>
      <c r="E177" s="45">
        <f>+E178+E185</f>
        <v>7162.66</v>
      </c>
      <c r="F177" s="45">
        <f>+F178+F185</f>
        <v>7162.66</v>
      </c>
      <c r="G177" s="102">
        <f t="shared" si="9"/>
        <v>100</v>
      </c>
      <c r="H177" s="103">
        <f t="shared" si="7"/>
        <v>82.817956034909372</v>
      </c>
    </row>
    <row r="178" spans="1:8" s="11" customFormat="1" ht="13.5" customHeight="1" x14ac:dyDescent="0.25">
      <c r="A178" s="127">
        <v>31</v>
      </c>
      <c r="B178" s="136">
        <v>11</v>
      </c>
      <c r="C178" s="47" t="s">
        <v>154</v>
      </c>
      <c r="D178" s="48">
        <v>7620.52</v>
      </c>
      <c r="E178" s="48">
        <f>+E179+E181+E183</f>
        <v>6259.88</v>
      </c>
      <c r="F178" s="48">
        <f>+F179+F181+F183</f>
        <v>6259.88</v>
      </c>
      <c r="G178" s="102">
        <f t="shared" si="9"/>
        <v>100</v>
      </c>
      <c r="H178" s="103">
        <f t="shared" si="7"/>
        <v>82.145050468996857</v>
      </c>
    </row>
    <row r="179" spans="1:8" s="11" customFormat="1" ht="13.5" customHeight="1" x14ac:dyDescent="0.25">
      <c r="A179" s="127">
        <v>311</v>
      </c>
      <c r="B179" s="136">
        <v>11</v>
      </c>
      <c r="C179" s="114" t="s">
        <v>154</v>
      </c>
      <c r="D179" s="48">
        <v>5142.57</v>
      </c>
      <c r="E179" s="48">
        <f>+E180</f>
        <v>3574.63</v>
      </c>
      <c r="F179" s="48">
        <f>+F180</f>
        <v>3574.63</v>
      </c>
      <c r="G179" s="102">
        <f t="shared" si="9"/>
        <v>100</v>
      </c>
      <c r="H179" s="103">
        <f t="shared" si="7"/>
        <v>69.510575451573828</v>
      </c>
    </row>
    <row r="180" spans="1:8" s="11" customFormat="1" ht="13.5" customHeight="1" x14ac:dyDescent="0.25">
      <c r="A180" s="129">
        <v>3111</v>
      </c>
      <c r="B180" s="137">
        <v>11</v>
      </c>
      <c r="C180" s="115" t="s">
        <v>106</v>
      </c>
      <c r="D180" s="15">
        <v>5142.57</v>
      </c>
      <c r="E180" s="15">
        <v>3574.63</v>
      </c>
      <c r="F180" s="15">
        <v>3574.63</v>
      </c>
      <c r="G180" s="102">
        <f t="shared" si="9"/>
        <v>100</v>
      </c>
      <c r="H180" s="103">
        <f t="shared" si="7"/>
        <v>69.510575451573828</v>
      </c>
    </row>
    <row r="181" spans="1:8" s="11" customFormat="1" ht="13.5" customHeight="1" x14ac:dyDescent="0.25">
      <c r="A181" s="127">
        <v>312</v>
      </c>
      <c r="B181" s="136">
        <v>11</v>
      </c>
      <c r="C181" s="114" t="s">
        <v>107</v>
      </c>
      <c r="D181" s="14">
        <v>1830</v>
      </c>
      <c r="E181" s="14">
        <f>+E182</f>
        <v>1830</v>
      </c>
      <c r="F181" s="14">
        <f>+F182</f>
        <v>1830</v>
      </c>
      <c r="G181" s="102">
        <f t="shared" si="9"/>
        <v>100</v>
      </c>
      <c r="H181" s="103">
        <f t="shared" si="7"/>
        <v>100</v>
      </c>
    </row>
    <row r="182" spans="1:8" s="11" customFormat="1" ht="13.5" customHeight="1" x14ac:dyDescent="0.25">
      <c r="A182" s="129">
        <v>3121</v>
      </c>
      <c r="B182" s="137">
        <v>11</v>
      </c>
      <c r="C182" s="115" t="s">
        <v>107</v>
      </c>
      <c r="D182" s="15">
        <v>1830</v>
      </c>
      <c r="E182" s="15">
        <v>1830</v>
      </c>
      <c r="F182" s="15">
        <v>1830</v>
      </c>
      <c r="G182" s="102">
        <f t="shared" si="9"/>
        <v>100</v>
      </c>
      <c r="H182" s="103">
        <f t="shared" si="7"/>
        <v>100</v>
      </c>
    </row>
    <row r="183" spans="1:8" s="11" customFormat="1" ht="13.5" customHeight="1" x14ac:dyDescent="0.25">
      <c r="A183" s="127">
        <v>313</v>
      </c>
      <c r="B183" s="137">
        <v>11</v>
      </c>
      <c r="C183" s="114" t="s">
        <v>108</v>
      </c>
      <c r="D183" s="14">
        <v>647.95000000000005</v>
      </c>
      <c r="E183" s="14">
        <f>+E184</f>
        <v>855.25</v>
      </c>
      <c r="F183" s="14">
        <f>+F184</f>
        <v>855.25</v>
      </c>
      <c r="G183" s="102">
        <f t="shared" si="9"/>
        <v>100</v>
      </c>
      <c r="H183" s="103">
        <f t="shared" si="7"/>
        <v>131.99320935257347</v>
      </c>
    </row>
    <row r="184" spans="1:8" s="11" customFormat="1" ht="13.5" customHeight="1" x14ac:dyDescent="0.25">
      <c r="A184" s="129">
        <v>3132</v>
      </c>
      <c r="B184" s="137">
        <v>11</v>
      </c>
      <c r="C184" s="121" t="s">
        <v>192</v>
      </c>
      <c r="D184" s="15">
        <v>647.95000000000005</v>
      </c>
      <c r="E184" s="15">
        <v>855.25</v>
      </c>
      <c r="F184" s="15">
        <v>855.25</v>
      </c>
      <c r="G184" s="102">
        <f t="shared" si="9"/>
        <v>100</v>
      </c>
      <c r="H184" s="103">
        <f t="shared" si="7"/>
        <v>131.99320935257347</v>
      </c>
    </row>
    <row r="185" spans="1:8" s="11" customFormat="1" ht="13.5" customHeight="1" x14ac:dyDescent="0.25">
      <c r="A185" s="126">
        <v>32</v>
      </c>
      <c r="B185" s="132">
        <v>11</v>
      </c>
      <c r="C185" s="114" t="s">
        <v>116</v>
      </c>
      <c r="D185" s="14">
        <v>1028.1600000000001</v>
      </c>
      <c r="E185" s="14">
        <f>+E186</f>
        <v>902.78</v>
      </c>
      <c r="F185" s="14">
        <f>+F186</f>
        <v>902.78</v>
      </c>
      <c r="G185" s="102">
        <f t="shared" si="9"/>
        <v>100</v>
      </c>
      <c r="H185" s="103">
        <f t="shared" si="7"/>
        <v>87.805399937752867</v>
      </c>
    </row>
    <row r="186" spans="1:8" s="11" customFormat="1" ht="13.5" customHeight="1" x14ac:dyDescent="0.25">
      <c r="A186" s="126">
        <v>321</v>
      </c>
      <c r="B186" s="132">
        <v>11</v>
      </c>
      <c r="C186" s="114" t="s">
        <v>164</v>
      </c>
      <c r="D186" s="14">
        <v>1028.1600000000001</v>
      </c>
      <c r="E186" s="14">
        <f>+E187</f>
        <v>902.78</v>
      </c>
      <c r="F186" s="14">
        <f>+F187</f>
        <v>902.78</v>
      </c>
      <c r="G186" s="102">
        <f t="shared" si="9"/>
        <v>100</v>
      </c>
      <c r="H186" s="103">
        <f t="shared" si="7"/>
        <v>87.805399937752867</v>
      </c>
    </row>
    <row r="187" spans="1:8" s="11" customFormat="1" ht="13.5" customHeight="1" x14ac:dyDescent="0.25">
      <c r="A187" s="128">
        <v>3212</v>
      </c>
      <c r="B187" s="134">
        <v>11</v>
      </c>
      <c r="C187" s="115" t="s">
        <v>164</v>
      </c>
      <c r="D187" s="15">
        <v>1028.1600000000001</v>
      </c>
      <c r="E187" s="15">
        <v>902.78</v>
      </c>
      <c r="F187" s="15">
        <v>902.78</v>
      </c>
      <c r="G187" s="102">
        <f t="shared" si="9"/>
        <v>100</v>
      </c>
      <c r="H187" s="103">
        <f t="shared" si="7"/>
        <v>87.805399937752867</v>
      </c>
    </row>
    <row r="188" spans="1:8" s="11" customFormat="1" ht="29.25" customHeight="1" x14ac:dyDescent="0.25">
      <c r="A188" s="173">
        <v>67</v>
      </c>
      <c r="B188" s="174">
        <v>121</v>
      </c>
      <c r="C188" s="171" t="s">
        <v>202</v>
      </c>
      <c r="D188" s="163"/>
      <c r="E188" s="163"/>
      <c r="F188" s="163"/>
      <c r="G188" s="102"/>
      <c r="H188" s="103"/>
    </row>
    <row r="189" spans="1:8" s="11" customFormat="1" ht="13.5" customHeight="1" x14ac:dyDescent="0.25">
      <c r="A189" s="148">
        <v>3</v>
      </c>
      <c r="B189" s="149">
        <v>121</v>
      </c>
      <c r="C189" s="44" t="s">
        <v>105</v>
      </c>
      <c r="D189" s="45">
        <v>6544.76</v>
      </c>
      <c r="E189" s="45">
        <f>+E190</f>
        <v>9377.5500000000011</v>
      </c>
      <c r="F189" s="45">
        <f>+F190</f>
        <v>9377.5500000000011</v>
      </c>
      <c r="G189" s="102">
        <f t="shared" si="9"/>
        <v>100</v>
      </c>
      <c r="H189" s="103">
        <f t="shared" si="7"/>
        <v>143.28332895323894</v>
      </c>
    </row>
    <row r="190" spans="1:8" s="11" customFormat="1" ht="13.5" customHeight="1" x14ac:dyDescent="0.25">
      <c r="A190" s="127">
        <v>31</v>
      </c>
      <c r="B190" s="136">
        <v>121</v>
      </c>
      <c r="C190" s="47" t="s">
        <v>154</v>
      </c>
      <c r="D190" s="48">
        <v>6544.76</v>
      </c>
      <c r="E190" s="48">
        <f>+E191+E193</f>
        <v>9377.5500000000011</v>
      </c>
      <c r="F190" s="48">
        <f>+F191+F193</f>
        <v>9377.5500000000011</v>
      </c>
      <c r="G190" s="102">
        <f t="shared" si="9"/>
        <v>100</v>
      </c>
      <c r="H190" s="103">
        <f t="shared" si="7"/>
        <v>143.28332895323894</v>
      </c>
    </row>
    <row r="191" spans="1:8" s="11" customFormat="1" ht="13.5" customHeight="1" x14ac:dyDescent="0.25">
      <c r="A191" s="127">
        <v>311</v>
      </c>
      <c r="B191" s="136">
        <v>121</v>
      </c>
      <c r="C191" s="114" t="s">
        <v>154</v>
      </c>
      <c r="D191" s="48">
        <v>5231.8599999999997</v>
      </c>
      <c r="E191" s="48">
        <f>+E192</f>
        <v>8049.39</v>
      </c>
      <c r="F191" s="48">
        <f>+F192</f>
        <v>8049.39</v>
      </c>
      <c r="G191" s="102">
        <f t="shared" si="9"/>
        <v>100</v>
      </c>
      <c r="H191" s="103">
        <f t="shared" si="7"/>
        <v>153.85331411773254</v>
      </c>
    </row>
    <row r="192" spans="1:8" s="11" customFormat="1" ht="13.5" customHeight="1" x14ac:dyDescent="0.25">
      <c r="A192" s="129">
        <v>3111</v>
      </c>
      <c r="B192" s="137">
        <v>121</v>
      </c>
      <c r="C192" s="115" t="s">
        <v>106</v>
      </c>
      <c r="D192" s="15">
        <v>5231.8599999999997</v>
      </c>
      <c r="E192" s="15">
        <v>8049.39</v>
      </c>
      <c r="F192" s="15">
        <v>8049.39</v>
      </c>
      <c r="G192" s="102">
        <f t="shared" si="9"/>
        <v>100</v>
      </c>
      <c r="H192" s="103">
        <f t="shared" si="7"/>
        <v>153.85331411773254</v>
      </c>
    </row>
    <row r="193" spans="1:8" s="11" customFormat="1" ht="13.5" customHeight="1" x14ac:dyDescent="0.25">
      <c r="A193" s="127">
        <v>313</v>
      </c>
      <c r="B193" s="136">
        <v>121</v>
      </c>
      <c r="C193" s="114" t="s">
        <v>108</v>
      </c>
      <c r="D193" s="14">
        <v>1312.9</v>
      </c>
      <c r="E193" s="14">
        <f>+E194</f>
        <v>1328.16</v>
      </c>
      <c r="F193" s="14">
        <f>+F194</f>
        <v>1328.16</v>
      </c>
      <c r="G193" s="102">
        <f t="shared" si="9"/>
        <v>100</v>
      </c>
      <c r="H193" s="103">
        <f t="shared" si="7"/>
        <v>101.16231243811409</v>
      </c>
    </row>
    <row r="194" spans="1:8" s="11" customFormat="1" ht="13.5" customHeight="1" x14ac:dyDescent="0.25">
      <c r="A194" s="129">
        <v>3132</v>
      </c>
      <c r="B194" s="137">
        <v>121</v>
      </c>
      <c r="C194" s="115" t="s">
        <v>109</v>
      </c>
      <c r="D194" s="15">
        <v>1312.9</v>
      </c>
      <c r="E194" s="15">
        <v>1328.16</v>
      </c>
      <c r="F194" s="15">
        <v>1328.16</v>
      </c>
      <c r="G194" s="102">
        <f t="shared" si="9"/>
        <v>100</v>
      </c>
      <c r="H194" s="103">
        <f t="shared" si="7"/>
        <v>101.16231243811409</v>
      </c>
    </row>
    <row r="195" spans="1:8" s="23" customFormat="1" ht="25.5" customHeight="1" x14ac:dyDescent="0.25">
      <c r="A195" s="165">
        <v>67</v>
      </c>
      <c r="B195" s="166">
        <v>11</v>
      </c>
      <c r="C195" s="171" t="s">
        <v>169</v>
      </c>
      <c r="D195" s="46"/>
      <c r="E195" s="46"/>
      <c r="F195" s="46"/>
      <c r="G195" s="102"/>
      <c r="H195" s="103"/>
    </row>
    <row r="196" spans="1:8" s="23" customFormat="1" ht="15" customHeight="1" x14ac:dyDescent="0.25">
      <c r="A196" s="147">
        <v>3</v>
      </c>
      <c r="B196" s="146">
        <v>11</v>
      </c>
      <c r="C196" s="44" t="s">
        <v>105</v>
      </c>
      <c r="D196" s="46">
        <v>1800</v>
      </c>
      <c r="E196" s="46">
        <f>+E197</f>
        <v>1600</v>
      </c>
      <c r="F196" s="46">
        <f>+F197</f>
        <v>1600</v>
      </c>
      <c r="G196" s="102">
        <f t="shared" si="9"/>
        <v>100</v>
      </c>
      <c r="H196" s="103">
        <f t="shared" si="7"/>
        <v>88.888888888888886</v>
      </c>
    </row>
    <row r="197" spans="1:8" s="23" customFormat="1" ht="15" customHeight="1" x14ac:dyDescent="0.25">
      <c r="A197" s="127">
        <v>32</v>
      </c>
      <c r="B197" s="136">
        <v>11</v>
      </c>
      <c r="C197" s="47" t="s">
        <v>149</v>
      </c>
      <c r="D197" s="143">
        <v>1800</v>
      </c>
      <c r="E197" s="143">
        <f>+E198+E200+E202+E205</f>
        <v>1600</v>
      </c>
      <c r="F197" s="143">
        <f>+F198+F200+F202+F205</f>
        <v>1600</v>
      </c>
      <c r="G197" s="102">
        <f t="shared" si="9"/>
        <v>100</v>
      </c>
      <c r="H197" s="103">
        <f t="shared" si="7"/>
        <v>88.888888888888886</v>
      </c>
    </row>
    <row r="198" spans="1:8" s="23" customFormat="1" ht="15" customHeight="1" x14ac:dyDescent="0.25">
      <c r="A198" s="127">
        <v>321</v>
      </c>
      <c r="B198" s="137">
        <v>11</v>
      </c>
      <c r="C198" s="116" t="s">
        <v>141</v>
      </c>
      <c r="D198" s="143">
        <v>0</v>
      </c>
      <c r="E198" s="143">
        <f>+E199</f>
        <v>576.73</v>
      </c>
      <c r="F198" s="143">
        <f>+F199</f>
        <v>576.73</v>
      </c>
      <c r="G198" s="102">
        <f t="shared" si="9"/>
        <v>100</v>
      </c>
      <c r="H198" s="103" t="e">
        <f t="shared" si="7"/>
        <v>#DIV/0!</v>
      </c>
    </row>
    <row r="199" spans="1:8" s="23" customFormat="1" ht="15" customHeight="1" x14ac:dyDescent="0.25">
      <c r="A199" s="142">
        <v>3211</v>
      </c>
      <c r="B199" s="137">
        <v>11</v>
      </c>
      <c r="C199" s="115" t="s">
        <v>112</v>
      </c>
      <c r="D199" s="144">
        <v>0</v>
      </c>
      <c r="E199" s="144">
        <v>576.73</v>
      </c>
      <c r="F199" s="144">
        <v>576.73</v>
      </c>
      <c r="G199" s="102">
        <f t="shared" si="9"/>
        <v>100</v>
      </c>
      <c r="H199" s="103" t="e">
        <f t="shared" si="7"/>
        <v>#DIV/0!</v>
      </c>
    </row>
    <row r="200" spans="1:8" s="23" customFormat="1" ht="13.5" customHeight="1" x14ac:dyDescent="0.25">
      <c r="A200" s="126">
        <v>322</v>
      </c>
      <c r="B200" s="132">
        <v>11</v>
      </c>
      <c r="C200" s="114" t="s">
        <v>142</v>
      </c>
      <c r="D200" s="41">
        <v>350</v>
      </c>
      <c r="E200" s="41">
        <f>+E201</f>
        <v>300</v>
      </c>
      <c r="F200" s="41">
        <f>+F201</f>
        <v>300</v>
      </c>
      <c r="G200" s="102">
        <f t="shared" si="9"/>
        <v>100</v>
      </c>
      <c r="H200" s="103">
        <f t="shared" si="7"/>
        <v>85.714285714285708</v>
      </c>
    </row>
    <row r="201" spans="1:8" s="23" customFormat="1" ht="13.5" customHeight="1" x14ac:dyDescent="0.25">
      <c r="A201" s="128">
        <v>3221</v>
      </c>
      <c r="B201" s="134">
        <v>11</v>
      </c>
      <c r="C201" s="159" t="s">
        <v>117</v>
      </c>
      <c r="D201" s="76">
        <v>350</v>
      </c>
      <c r="E201" s="76">
        <v>300</v>
      </c>
      <c r="F201" s="76">
        <v>300</v>
      </c>
      <c r="G201" s="102">
        <f t="shared" si="9"/>
        <v>100</v>
      </c>
      <c r="H201" s="103">
        <f t="shared" si="7"/>
        <v>85.714285714285708</v>
      </c>
    </row>
    <row r="202" spans="1:8" s="23" customFormat="1" ht="13.5" customHeight="1" x14ac:dyDescent="0.25">
      <c r="A202" s="126">
        <v>323</v>
      </c>
      <c r="B202" s="132">
        <v>11</v>
      </c>
      <c r="C202" s="160" t="s">
        <v>131</v>
      </c>
      <c r="D202" s="41">
        <v>150</v>
      </c>
      <c r="E202" s="41">
        <f>+E204</f>
        <v>300</v>
      </c>
      <c r="F202" s="41">
        <f>+F203+F204</f>
        <v>300</v>
      </c>
      <c r="G202" s="102">
        <f t="shared" si="9"/>
        <v>100</v>
      </c>
      <c r="H202" s="103">
        <f t="shared" si="7"/>
        <v>200</v>
      </c>
    </row>
    <row r="203" spans="1:8" s="23" customFormat="1" ht="13.5" customHeight="1" x14ac:dyDescent="0.25">
      <c r="A203" s="128">
        <v>3235</v>
      </c>
      <c r="B203" s="134">
        <v>11</v>
      </c>
      <c r="C203" s="116" t="s">
        <v>127</v>
      </c>
      <c r="D203" s="76">
        <v>0</v>
      </c>
      <c r="E203" s="76">
        <v>0</v>
      </c>
      <c r="F203" s="76">
        <v>0</v>
      </c>
      <c r="G203" s="102" t="e">
        <f t="shared" si="9"/>
        <v>#DIV/0!</v>
      </c>
      <c r="H203" s="103" t="e">
        <f t="shared" si="7"/>
        <v>#DIV/0!</v>
      </c>
    </row>
    <row r="204" spans="1:8" s="23" customFormat="1" ht="13.5" customHeight="1" x14ac:dyDescent="0.25">
      <c r="A204" s="128">
        <v>3239</v>
      </c>
      <c r="B204" s="134">
        <v>11</v>
      </c>
      <c r="C204" s="159" t="s">
        <v>131</v>
      </c>
      <c r="D204" s="76">
        <v>150</v>
      </c>
      <c r="E204" s="76">
        <v>300</v>
      </c>
      <c r="F204" s="76">
        <v>300</v>
      </c>
      <c r="G204" s="102">
        <f t="shared" si="9"/>
        <v>100</v>
      </c>
      <c r="H204" s="103">
        <f t="shared" si="7"/>
        <v>200</v>
      </c>
    </row>
    <row r="205" spans="1:8" s="23" customFormat="1" ht="13.5" customHeight="1" x14ac:dyDescent="0.25">
      <c r="A205" s="126">
        <v>329</v>
      </c>
      <c r="B205" s="132">
        <v>11</v>
      </c>
      <c r="C205" s="160" t="s">
        <v>165</v>
      </c>
      <c r="D205" s="41">
        <v>1300</v>
      </c>
      <c r="E205" s="41">
        <f>+E206</f>
        <v>423.27</v>
      </c>
      <c r="F205" s="41">
        <f>+F206</f>
        <v>423.27</v>
      </c>
      <c r="G205" s="102">
        <f t="shared" si="9"/>
        <v>100</v>
      </c>
      <c r="H205" s="103">
        <f t="shared" si="7"/>
        <v>32.559230769230766</v>
      </c>
    </row>
    <row r="206" spans="1:8" s="23" customFormat="1" ht="13.5" customHeight="1" x14ac:dyDescent="0.25">
      <c r="A206" s="128">
        <v>3299</v>
      </c>
      <c r="B206" s="134">
        <v>11</v>
      </c>
      <c r="C206" s="159" t="s">
        <v>165</v>
      </c>
      <c r="D206" s="76">
        <v>1300</v>
      </c>
      <c r="E206" s="76">
        <v>423.27</v>
      </c>
      <c r="F206" s="76">
        <v>423.27</v>
      </c>
      <c r="G206" s="102">
        <f t="shared" si="9"/>
        <v>100</v>
      </c>
      <c r="H206" s="103">
        <f t="shared" si="7"/>
        <v>32.559230769230766</v>
      </c>
    </row>
    <row r="207" spans="1:8" s="23" customFormat="1" ht="29.25" customHeight="1" x14ac:dyDescent="0.25">
      <c r="A207" s="145"/>
      <c r="B207" s="166">
        <v>11</v>
      </c>
      <c r="C207" s="171" t="s">
        <v>235</v>
      </c>
      <c r="D207" s="46"/>
      <c r="E207" s="46"/>
      <c r="F207" s="46"/>
      <c r="G207" s="102"/>
      <c r="H207" s="103"/>
    </row>
    <row r="208" spans="1:8" s="23" customFormat="1" ht="31.5" customHeight="1" x14ac:dyDescent="0.25">
      <c r="A208" s="147">
        <v>4</v>
      </c>
      <c r="B208" s="146">
        <v>11</v>
      </c>
      <c r="C208" s="120" t="s">
        <v>150</v>
      </c>
      <c r="D208" s="46">
        <v>0</v>
      </c>
      <c r="E208" s="46">
        <f>+E209</f>
        <v>3562.5</v>
      </c>
      <c r="F208" s="46">
        <f>+F209</f>
        <v>3562.5</v>
      </c>
      <c r="G208" s="102">
        <f t="shared" si="9"/>
        <v>100</v>
      </c>
      <c r="H208" s="103" t="e">
        <f t="shared" si="7"/>
        <v>#DIV/0!</v>
      </c>
    </row>
    <row r="209" spans="1:8" s="23" customFormat="1" ht="26.25" customHeight="1" x14ac:dyDescent="0.25">
      <c r="A209" s="126">
        <v>42</v>
      </c>
      <c r="B209" s="132">
        <v>11</v>
      </c>
      <c r="C209" s="160" t="s">
        <v>137</v>
      </c>
      <c r="D209" s="41">
        <v>0</v>
      </c>
      <c r="E209" s="41">
        <f>+E210</f>
        <v>3562.5</v>
      </c>
      <c r="F209" s="41">
        <f>+F210</f>
        <v>3562.5</v>
      </c>
      <c r="G209" s="102">
        <f t="shared" si="9"/>
        <v>100</v>
      </c>
      <c r="H209" s="103" t="e">
        <f t="shared" si="7"/>
        <v>#DIV/0!</v>
      </c>
    </row>
    <row r="210" spans="1:8" s="23" customFormat="1" ht="13.5" customHeight="1" x14ac:dyDescent="0.25">
      <c r="A210" s="128">
        <v>4264</v>
      </c>
      <c r="B210" s="134">
        <v>11</v>
      </c>
      <c r="C210" s="159" t="s">
        <v>236</v>
      </c>
      <c r="D210" s="76">
        <v>0</v>
      </c>
      <c r="E210" s="76">
        <v>3562.5</v>
      </c>
      <c r="F210" s="76">
        <v>3562.5</v>
      </c>
      <c r="G210" s="102">
        <f t="shared" si="9"/>
        <v>100</v>
      </c>
      <c r="H210" s="103" t="e">
        <f t="shared" si="7"/>
        <v>#DIV/0!</v>
      </c>
    </row>
    <row r="211" spans="1:8" s="23" customFormat="1" ht="25.5" customHeight="1" x14ac:dyDescent="0.25">
      <c r="A211" s="165">
        <v>67</v>
      </c>
      <c r="B211" s="166">
        <v>11</v>
      </c>
      <c r="C211" s="171" t="s">
        <v>237</v>
      </c>
      <c r="D211" s="191"/>
      <c r="E211" s="191"/>
      <c r="F211" s="191"/>
      <c r="G211" s="102"/>
      <c r="H211" s="103"/>
    </row>
    <row r="212" spans="1:8" s="23" customFormat="1" ht="13.5" customHeight="1" x14ac:dyDescent="0.25">
      <c r="A212" s="147">
        <v>3</v>
      </c>
      <c r="B212" s="146">
        <v>11</v>
      </c>
      <c r="C212" s="44" t="s">
        <v>105</v>
      </c>
      <c r="D212" s="46">
        <v>962.72</v>
      </c>
      <c r="E212" s="46">
        <f>+E213+E215</f>
        <v>80.72</v>
      </c>
      <c r="F212" s="46">
        <f>+F213+F215</f>
        <v>80.72</v>
      </c>
      <c r="G212" s="102">
        <f t="shared" si="9"/>
        <v>100</v>
      </c>
      <c r="H212" s="103">
        <f t="shared" si="7"/>
        <v>8.3845770317433939</v>
      </c>
    </row>
    <row r="213" spans="1:8" s="23" customFormat="1" ht="13.5" customHeight="1" x14ac:dyDescent="0.25">
      <c r="A213" s="126">
        <v>323</v>
      </c>
      <c r="B213" s="132">
        <v>11</v>
      </c>
      <c r="C213" s="47" t="s">
        <v>127</v>
      </c>
      <c r="D213" s="41">
        <v>265.18</v>
      </c>
      <c r="E213" s="41">
        <f>+E214</f>
        <v>80.72</v>
      </c>
      <c r="F213" s="41">
        <f>+F214</f>
        <v>80.72</v>
      </c>
      <c r="G213" s="102">
        <f t="shared" si="9"/>
        <v>100</v>
      </c>
      <c r="H213" s="103">
        <f t="shared" si="7"/>
        <v>30.439701334942303</v>
      </c>
    </row>
    <row r="214" spans="1:8" s="23" customFormat="1" ht="13.5" customHeight="1" x14ac:dyDescent="0.25">
      <c r="A214" s="128">
        <v>3235</v>
      </c>
      <c r="B214" s="134">
        <v>11</v>
      </c>
      <c r="C214" s="116" t="s">
        <v>127</v>
      </c>
      <c r="D214" s="76">
        <v>265.18</v>
      </c>
      <c r="E214" s="76">
        <v>80.72</v>
      </c>
      <c r="F214" s="76">
        <v>80.72</v>
      </c>
      <c r="G214" s="102">
        <f t="shared" si="9"/>
        <v>100</v>
      </c>
      <c r="H214" s="103">
        <f t="shared" si="7"/>
        <v>30.439701334942303</v>
      </c>
    </row>
    <row r="215" spans="1:8" s="23" customFormat="1" ht="13.5" customHeight="1" x14ac:dyDescent="0.25">
      <c r="A215" s="126">
        <v>329</v>
      </c>
      <c r="B215" s="132">
        <v>11</v>
      </c>
      <c r="C215" s="160" t="s">
        <v>165</v>
      </c>
      <c r="D215" s="41">
        <v>697.54</v>
      </c>
      <c r="E215" s="41">
        <f>+E216</f>
        <v>0</v>
      </c>
      <c r="F215" s="41">
        <f>+F216</f>
        <v>0</v>
      </c>
      <c r="G215" s="102" t="e">
        <f t="shared" si="9"/>
        <v>#DIV/0!</v>
      </c>
      <c r="H215" s="103">
        <f t="shared" si="7"/>
        <v>0</v>
      </c>
    </row>
    <row r="216" spans="1:8" s="23" customFormat="1" ht="13.5" customHeight="1" x14ac:dyDescent="0.25">
      <c r="A216" s="128">
        <v>3299</v>
      </c>
      <c r="B216" s="134">
        <v>11</v>
      </c>
      <c r="C216" s="159" t="s">
        <v>165</v>
      </c>
      <c r="D216" s="76">
        <v>697.54</v>
      </c>
      <c r="E216" s="76">
        <v>0</v>
      </c>
      <c r="F216" s="76">
        <v>0</v>
      </c>
      <c r="G216" s="102" t="e">
        <f t="shared" si="9"/>
        <v>#DIV/0!</v>
      </c>
      <c r="H216" s="103">
        <f t="shared" si="7"/>
        <v>0</v>
      </c>
    </row>
    <row r="217" spans="1:8" s="23" customFormat="1" ht="27.75" customHeight="1" x14ac:dyDescent="0.25">
      <c r="A217" s="165">
        <v>67</v>
      </c>
      <c r="B217" s="166">
        <v>11</v>
      </c>
      <c r="C217" s="171" t="s">
        <v>168</v>
      </c>
      <c r="D217" s="46"/>
      <c r="E217" s="46"/>
      <c r="F217" s="46"/>
      <c r="G217" s="102"/>
      <c r="H217" s="103"/>
    </row>
    <row r="218" spans="1:8" s="23" customFormat="1" ht="13.5" customHeight="1" x14ac:dyDescent="0.25">
      <c r="A218" s="147">
        <v>3</v>
      </c>
      <c r="B218" s="146">
        <v>11</v>
      </c>
      <c r="C218" s="44" t="s">
        <v>105</v>
      </c>
      <c r="D218" s="46">
        <v>1598.89</v>
      </c>
      <c r="E218" s="46">
        <f>+E219</f>
        <v>4517.2700000000004</v>
      </c>
      <c r="F218" s="46">
        <f>+F219</f>
        <v>4517.2700000000004</v>
      </c>
      <c r="G218" s="102">
        <f t="shared" si="9"/>
        <v>100</v>
      </c>
      <c r="H218" s="103">
        <f t="shared" si="7"/>
        <v>282.52537698028004</v>
      </c>
    </row>
    <row r="219" spans="1:8" s="23" customFormat="1" ht="13.5" customHeight="1" x14ac:dyDescent="0.25">
      <c r="A219" s="126">
        <v>32</v>
      </c>
      <c r="B219" s="132">
        <v>11</v>
      </c>
      <c r="C219" s="114" t="s">
        <v>116</v>
      </c>
      <c r="D219" s="143">
        <v>1598.89</v>
      </c>
      <c r="E219" s="143">
        <f>+E220+E222+E224</f>
        <v>4517.2700000000004</v>
      </c>
      <c r="F219" s="143">
        <f>+F220+F222+F224</f>
        <v>4517.2700000000004</v>
      </c>
      <c r="G219" s="102">
        <f t="shared" si="9"/>
        <v>100</v>
      </c>
      <c r="H219" s="103">
        <f t="shared" si="7"/>
        <v>282.52537698028004</v>
      </c>
    </row>
    <row r="220" spans="1:8" s="23" customFormat="1" ht="13.5" customHeight="1" x14ac:dyDescent="0.25">
      <c r="A220" s="126">
        <v>322</v>
      </c>
      <c r="B220" s="132">
        <v>11</v>
      </c>
      <c r="C220" s="114" t="s">
        <v>142</v>
      </c>
      <c r="D220" s="143">
        <v>599.41</v>
      </c>
      <c r="E220" s="143">
        <f>+E221</f>
        <v>0</v>
      </c>
      <c r="F220" s="143">
        <f>+F221</f>
        <v>0</v>
      </c>
      <c r="G220" s="102" t="e">
        <f t="shared" si="9"/>
        <v>#DIV/0!</v>
      </c>
      <c r="H220" s="103">
        <f t="shared" si="7"/>
        <v>0</v>
      </c>
    </row>
    <row r="221" spans="1:8" s="23" customFormat="1" ht="13.5" customHeight="1" x14ac:dyDescent="0.25">
      <c r="A221" s="128">
        <v>3221</v>
      </c>
      <c r="B221" s="134">
        <v>11</v>
      </c>
      <c r="C221" s="159" t="s">
        <v>117</v>
      </c>
      <c r="D221" s="144">
        <v>599.41</v>
      </c>
      <c r="E221" s="144">
        <v>0</v>
      </c>
      <c r="F221" s="144">
        <v>0</v>
      </c>
      <c r="G221" s="102" t="e">
        <f t="shared" si="9"/>
        <v>#DIV/0!</v>
      </c>
      <c r="H221" s="103">
        <f t="shared" si="7"/>
        <v>0</v>
      </c>
    </row>
    <row r="222" spans="1:8" s="23" customFormat="1" ht="13.5" customHeight="1" x14ac:dyDescent="0.25">
      <c r="A222" s="155">
        <v>323</v>
      </c>
      <c r="B222" s="156">
        <v>11</v>
      </c>
      <c r="C222" s="157" t="s">
        <v>145</v>
      </c>
      <c r="D222" s="143">
        <f>+D223</f>
        <v>0</v>
      </c>
      <c r="E222" s="143">
        <f>+E223</f>
        <v>1330</v>
      </c>
      <c r="F222" s="143">
        <f>+F223</f>
        <v>1330</v>
      </c>
      <c r="G222" s="102">
        <f t="shared" si="9"/>
        <v>100</v>
      </c>
      <c r="H222" s="103" t="e">
        <f t="shared" si="7"/>
        <v>#DIV/0!</v>
      </c>
    </row>
    <row r="223" spans="1:8" s="23" customFormat="1" ht="13.5" customHeight="1" x14ac:dyDescent="0.25">
      <c r="A223" s="142">
        <v>3235</v>
      </c>
      <c r="B223" s="137">
        <v>11</v>
      </c>
      <c r="C223" s="116" t="s">
        <v>127</v>
      </c>
      <c r="D223" s="144">
        <v>0</v>
      </c>
      <c r="E223" s="144">
        <v>1330</v>
      </c>
      <c r="F223" s="144">
        <v>1330</v>
      </c>
      <c r="G223" s="102">
        <f t="shared" si="9"/>
        <v>100</v>
      </c>
      <c r="H223" s="103" t="e">
        <f t="shared" si="7"/>
        <v>#DIV/0!</v>
      </c>
    </row>
    <row r="224" spans="1:8" s="23" customFormat="1" ht="13.5" customHeight="1" x14ac:dyDescent="0.25">
      <c r="A224" s="126">
        <v>329</v>
      </c>
      <c r="B224" s="132">
        <v>11</v>
      </c>
      <c r="C224" s="160" t="s">
        <v>166</v>
      </c>
      <c r="D224" s="41">
        <v>999.48</v>
      </c>
      <c r="E224" s="41">
        <f>+E225+E226+E227</f>
        <v>3187.27</v>
      </c>
      <c r="F224" s="41">
        <f>+F225+F226+F227</f>
        <v>3187.27</v>
      </c>
      <c r="G224" s="102">
        <f t="shared" si="9"/>
        <v>100</v>
      </c>
      <c r="H224" s="103">
        <f t="shared" si="7"/>
        <v>318.89282426861968</v>
      </c>
    </row>
    <row r="225" spans="1:8" s="23" customFormat="1" ht="13.5" customHeight="1" x14ac:dyDescent="0.25">
      <c r="A225" s="128">
        <v>3291</v>
      </c>
      <c r="B225" s="134">
        <v>11</v>
      </c>
      <c r="C225" s="159" t="s">
        <v>238</v>
      </c>
      <c r="D225" s="76">
        <v>0</v>
      </c>
      <c r="E225" s="76">
        <v>785.31</v>
      </c>
      <c r="F225" s="76">
        <v>785.31</v>
      </c>
      <c r="G225" s="102">
        <f t="shared" si="9"/>
        <v>100</v>
      </c>
      <c r="H225" s="103" t="e">
        <f t="shared" si="7"/>
        <v>#DIV/0!</v>
      </c>
    </row>
    <row r="226" spans="1:8" s="23" customFormat="1" ht="13.5" customHeight="1" x14ac:dyDescent="0.25">
      <c r="A226" s="128">
        <v>3293</v>
      </c>
      <c r="B226" s="134">
        <v>11</v>
      </c>
      <c r="C226" s="159" t="s">
        <v>133</v>
      </c>
      <c r="D226" s="76">
        <v>0</v>
      </c>
      <c r="E226" s="76">
        <v>1010.04</v>
      </c>
      <c r="F226" s="76">
        <v>1010.04</v>
      </c>
      <c r="G226" s="102">
        <f t="shared" si="9"/>
        <v>100</v>
      </c>
      <c r="H226" s="103" t="e">
        <f t="shared" si="7"/>
        <v>#DIV/0!</v>
      </c>
    </row>
    <row r="227" spans="1:8" s="23" customFormat="1" ht="13.5" customHeight="1" x14ac:dyDescent="0.25">
      <c r="A227" s="128">
        <v>3299</v>
      </c>
      <c r="B227" s="134">
        <v>11</v>
      </c>
      <c r="C227" s="159" t="s">
        <v>166</v>
      </c>
      <c r="D227" s="76">
        <v>999.48</v>
      </c>
      <c r="E227" s="76">
        <v>1391.92</v>
      </c>
      <c r="F227" s="76">
        <v>1391.92</v>
      </c>
      <c r="G227" s="102">
        <f t="shared" si="9"/>
        <v>100</v>
      </c>
      <c r="H227" s="103">
        <f t="shared" ref="H227:H267" si="11">F227/D227*100</f>
        <v>139.26441749709849</v>
      </c>
    </row>
    <row r="228" spans="1:8" s="23" customFormat="1" ht="24" customHeight="1" x14ac:dyDescent="0.25">
      <c r="A228" s="165">
        <v>67</v>
      </c>
      <c r="B228" s="166">
        <v>11</v>
      </c>
      <c r="C228" s="171" t="s">
        <v>239</v>
      </c>
      <c r="D228" s="46"/>
      <c r="E228" s="46"/>
      <c r="F228" s="46"/>
      <c r="G228" s="102"/>
      <c r="H228" s="103"/>
    </row>
    <row r="229" spans="1:8" s="23" customFormat="1" ht="13.5" customHeight="1" x14ac:dyDescent="0.25">
      <c r="A229" s="147">
        <v>3</v>
      </c>
      <c r="B229" s="146">
        <v>11</v>
      </c>
      <c r="C229" s="44" t="s">
        <v>105</v>
      </c>
      <c r="D229" s="46">
        <f>+D230</f>
        <v>0</v>
      </c>
      <c r="E229" s="46">
        <f>+E230</f>
        <v>2431</v>
      </c>
      <c r="F229" s="46">
        <f>+F230</f>
        <v>2431</v>
      </c>
      <c r="G229" s="102">
        <f t="shared" ref="G229:G267" si="12">F229/E229*100</f>
        <v>100</v>
      </c>
      <c r="H229" s="103" t="e">
        <f t="shared" si="11"/>
        <v>#DIV/0!</v>
      </c>
    </row>
    <row r="230" spans="1:8" s="23" customFormat="1" ht="13.5" customHeight="1" x14ac:dyDescent="0.25">
      <c r="A230" s="126">
        <v>32</v>
      </c>
      <c r="B230" s="132">
        <v>11</v>
      </c>
      <c r="C230" s="114" t="s">
        <v>116</v>
      </c>
      <c r="D230" s="143">
        <f>+D231+D233</f>
        <v>0</v>
      </c>
      <c r="E230" s="143">
        <f>+E231+E233</f>
        <v>2431</v>
      </c>
      <c r="F230" s="143">
        <f>+F231+F233</f>
        <v>2431</v>
      </c>
      <c r="G230" s="102">
        <f t="shared" si="12"/>
        <v>100</v>
      </c>
      <c r="H230" s="103" t="e">
        <f t="shared" si="11"/>
        <v>#DIV/0!</v>
      </c>
    </row>
    <row r="231" spans="1:8" s="23" customFormat="1" ht="13.5" customHeight="1" x14ac:dyDescent="0.25">
      <c r="A231" s="126">
        <v>322</v>
      </c>
      <c r="B231" s="132">
        <v>11</v>
      </c>
      <c r="C231" s="114" t="s">
        <v>142</v>
      </c>
      <c r="D231" s="143">
        <f>+D232</f>
        <v>0</v>
      </c>
      <c r="E231" s="143">
        <f>+E232</f>
        <v>1535.17</v>
      </c>
      <c r="F231" s="143">
        <f>+F232</f>
        <v>1535.17</v>
      </c>
      <c r="G231" s="102">
        <f t="shared" si="12"/>
        <v>100</v>
      </c>
      <c r="H231" s="103" t="e">
        <f t="shared" si="11"/>
        <v>#DIV/0!</v>
      </c>
    </row>
    <row r="232" spans="1:8" s="23" customFormat="1" ht="13.5" customHeight="1" x14ac:dyDescent="0.25">
      <c r="A232" s="128">
        <v>3222</v>
      </c>
      <c r="B232" s="134">
        <v>11</v>
      </c>
      <c r="C232" s="116" t="s">
        <v>171</v>
      </c>
      <c r="D232" s="144">
        <v>0</v>
      </c>
      <c r="E232" s="144">
        <v>1535.17</v>
      </c>
      <c r="F232" s="144">
        <v>1535.17</v>
      </c>
      <c r="G232" s="102">
        <f t="shared" si="12"/>
        <v>100</v>
      </c>
      <c r="H232" s="103" t="e">
        <f t="shared" si="11"/>
        <v>#DIV/0!</v>
      </c>
    </row>
    <row r="233" spans="1:8" s="23" customFormat="1" ht="13.5" customHeight="1" x14ac:dyDescent="0.25">
      <c r="A233" s="155">
        <v>323</v>
      </c>
      <c r="B233" s="156">
        <v>11</v>
      </c>
      <c r="C233" s="218" t="s">
        <v>145</v>
      </c>
      <c r="D233" s="143">
        <f>+D234</f>
        <v>0</v>
      </c>
      <c r="E233" s="143">
        <f>+E234</f>
        <v>895.83</v>
      </c>
      <c r="F233" s="143">
        <f>+F234</f>
        <v>895.83</v>
      </c>
      <c r="G233" s="102">
        <f t="shared" si="12"/>
        <v>100</v>
      </c>
      <c r="H233" s="103" t="e">
        <f t="shared" si="11"/>
        <v>#DIV/0!</v>
      </c>
    </row>
    <row r="234" spans="1:8" s="23" customFormat="1" ht="13.5" customHeight="1" x14ac:dyDescent="0.25">
      <c r="A234" s="128">
        <v>3237</v>
      </c>
      <c r="B234" s="134">
        <v>11</v>
      </c>
      <c r="C234" s="192" t="s">
        <v>129</v>
      </c>
      <c r="D234" s="144">
        <v>0</v>
      </c>
      <c r="E234" s="144">
        <v>895.83</v>
      </c>
      <c r="F234" s="144">
        <v>895.83</v>
      </c>
      <c r="G234" s="102">
        <f t="shared" si="12"/>
        <v>100</v>
      </c>
      <c r="H234" s="103" t="e">
        <f t="shared" si="11"/>
        <v>#DIV/0!</v>
      </c>
    </row>
    <row r="235" spans="1:8" s="23" customFormat="1" ht="22.5" customHeight="1" x14ac:dyDescent="0.25">
      <c r="A235" s="147"/>
      <c r="B235" s="166">
        <v>54</v>
      </c>
      <c r="C235" s="171" t="s">
        <v>201</v>
      </c>
      <c r="D235" s="46"/>
      <c r="E235" s="46"/>
      <c r="F235" s="46"/>
      <c r="G235" s="102"/>
      <c r="H235" s="103"/>
    </row>
    <row r="236" spans="1:8" s="23" customFormat="1" ht="13.5" customHeight="1" x14ac:dyDescent="0.25">
      <c r="A236" s="147">
        <v>3</v>
      </c>
      <c r="B236" s="146">
        <v>54</v>
      </c>
      <c r="C236" s="44" t="s">
        <v>105</v>
      </c>
      <c r="D236" s="46">
        <v>12617</v>
      </c>
      <c r="E236" s="46">
        <f>+E237</f>
        <v>0</v>
      </c>
      <c r="F236" s="46">
        <f>+F237</f>
        <v>0</v>
      </c>
      <c r="G236" s="102" t="e">
        <f t="shared" si="12"/>
        <v>#DIV/0!</v>
      </c>
      <c r="H236" s="103">
        <f t="shared" si="11"/>
        <v>0</v>
      </c>
    </row>
    <row r="237" spans="1:8" s="23" customFormat="1" ht="13.5" customHeight="1" x14ac:dyDescent="0.25">
      <c r="A237" s="126">
        <v>32</v>
      </c>
      <c r="B237" s="132">
        <v>54</v>
      </c>
      <c r="C237" s="183" t="s">
        <v>116</v>
      </c>
      <c r="D237" s="143">
        <v>12617</v>
      </c>
      <c r="E237" s="143">
        <f>+E238</f>
        <v>0</v>
      </c>
      <c r="F237" s="143">
        <f>+F238</f>
        <v>0</v>
      </c>
      <c r="G237" s="102" t="e">
        <f t="shared" si="12"/>
        <v>#DIV/0!</v>
      </c>
      <c r="H237" s="103">
        <f t="shared" si="11"/>
        <v>0</v>
      </c>
    </row>
    <row r="238" spans="1:8" s="23" customFormat="1" ht="13.5" customHeight="1" x14ac:dyDescent="0.25">
      <c r="A238" s="126">
        <v>329</v>
      </c>
      <c r="B238" s="132">
        <v>54</v>
      </c>
      <c r="C238" s="160" t="s">
        <v>166</v>
      </c>
      <c r="D238" s="143">
        <v>12617</v>
      </c>
      <c r="E238" s="143">
        <v>0</v>
      </c>
      <c r="F238" s="143">
        <v>0</v>
      </c>
      <c r="G238" s="102" t="e">
        <f t="shared" si="12"/>
        <v>#DIV/0!</v>
      </c>
      <c r="H238" s="103">
        <f t="shared" si="11"/>
        <v>0</v>
      </c>
    </row>
    <row r="239" spans="1:8" s="23" customFormat="1" ht="24" customHeight="1" x14ac:dyDescent="0.25">
      <c r="A239" s="147"/>
      <c r="B239" s="166">
        <v>42</v>
      </c>
      <c r="C239" s="171" t="s">
        <v>173</v>
      </c>
      <c r="D239" s="46"/>
      <c r="E239" s="46"/>
      <c r="F239" s="46"/>
      <c r="G239" s="102"/>
      <c r="H239" s="103"/>
    </row>
    <row r="240" spans="1:8" s="23" customFormat="1" ht="14.25" customHeight="1" x14ac:dyDescent="0.25">
      <c r="A240" s="147">
        <v>3</v>
      </c>
      <c r="B240" s="146">
        <v>42</v>
      </c>
      <c r="C240" s="44" t="s">
        <v>105</v>
      </c>
      <c r="D240" s="46">
        <v>8032</v>
      </c>
      <c r="E240" s="46">
        <f t="shared" ref="E240:F242" si="13">+E241</f>
        <v>10499</v>
      </c>
      <c r="F240" s="46">
        <f t="shared" si="13"/>
        <v>10499</v>
      </c>
      <c r="G240" s="102">
        <f t="shared" si="12"/>
        <v>100</v>
      </c>
      <c r="H240" s="103">
        <f t="shared" si="11"/>
        <v>130.71464143426294</v>
      </c>
    </row>
    <row r="241" spans="1:8" s="23" customFormat="1" ht="14.25" customHeight="1" x14ac:dyDescent="0.25">
      <c r="A241" s="126">
        <v>32</v>
      </c>
      <c r="B241" s="132">
        <v>42</v>
      </c>
      <c r="C241" s="183" t="s">
        <v>116</v>
      </c>
      <c r="D241" s="143">
        <v>8032</v>
      </c>
      <c r="E241" s="143">
        <f t="shared" si="13"/>
        <v>10499</v>
      </c>
      <c r="F241" s="143">
        <f t="shared" si="13"/>
        <v>10499</v>
      </c>
      <c r="G241" s="102">
        <f t="shared" si="12"/>
        <v>100</v>
      </c>
      <c r="H241" s="103">
        <f t="shared" si="11"/>
        <v>130.71464143426294</v>
      </c>
    </row>
    <row r="242" spans="1:8" s="23" customFormat="1" ht="14.25" customHeight="1" x14ac:dyDescent="0.25">
      <c r="A242" s="126">
        <v>329</v>
      </c>
      <c r="B242" s="132">
        <v>42</v>
      </c>
      <c r="C242" s="160" t="s">
        <v>166</v>
      </c>
      <c r="D242" s="143">
        <v>8032</v>
      </c>
      <c r="E242" s="143">
        <f t="shared" si="13"/>
        <v>10499</v>
      </c>
      <c r="F242" s="143">
        <f t="shared" si="13"/>
        <v>10499</v>
      </c>
      <c r="G242" s="102">
        <f t="shared" si="12"/>
        <v>100</v>
      </c>
      <c r="H242" s="103">
        <f t="shared" si="11"/>
        <v>130.71464143426294</v>
      </c>
    </row>
    <row r="243" spans="1:8" s="23" customFormat="1" ht="14.25" customHeight="1" x14ac:dyDescent="0.25">
      <c r="A243" s="128">
        <v>3299</v>
      </c>
      <c r="B243" s="134">
        <v>42</v>
      </c>
      <c r="C243" s="159" t="s">
        <v>166</v>
      </c>
      <c r="D243" s="144">
        <v>8032</v>
      </c>
      <c r="E243" s="144">
        <v>10499</v>
      </c>
      <c r="F243" s="144">
        <v>10499</v>
      </c>
      <c r="G243" s="102">
        <f t="shared" si="12"/>
        <v>100</v>
      </c>
      <c r="H243" s="103">
        <f t="shared" si="11"/>
        <v>130.71464143426294</v>
      </c>
    </row>
    <row r="244" spans="1:8" s="23" customFormat="1" ht="30.75" customHeight="1" x14ac:dyDescent="0.25">
      <c r="A244" s="181"/>
      <c r="B244" s="166">
        <v>42</v>
      </c>
      <c r="C244" s="171" t="s">
        <v>170</v>
      </c>
      <c r="D244" s="46"/>
      <c r="E244" s="46"/>
      <c r="F244" s="46"/>
      <c r="G244" s="102"/>
      <c r="H244" s="103"/>
    </row>
    <row r="245" spans="1:8" s="23" customFormat="1" ht="13.5" customHeight="1" x14ac:dyDescent="0.25">
      <c r="A245" s="147">
        <v>3</v>
      </c>
      <c r="B245" s="146">
        <v>42</v>
      </c>
      <c r="C245" s="44" t="s">
        <v>105</v>
      </c>
      <c r="D245" s="46">
        <v>10227.36</v>
      </c>
      <c r="E245" s="46">
        <f>+E246</f>
        <v>8313.7200000000012</v>
      </c>
      <c r="F245" s="46">
        <f>+F246</f>
        <v>8313.7200000000012</v>
      </c>
      <c r="G245" s="102">
        <f t="shared" si="12"/>
        <v>100</v>
      </c>
      <c r="H245" s="103">
        <f t="shared" si="11"/>
        <v>81.289013000422401</v>
      </c>
    </row>
    <row r="246" spans="1:8" s="23" customFormat="1" ht="13.5" customHeight="1" x14ac:dyDescent="0.25">
      <c r="A246" s="126">
        <v>32</v>
      </c>
      <c r="B246" s="132">
        <v>42</v>
      </c>
      <c r="C246" s="183" t="s">
        <v>116</v>
      </c>
      <c r="D246" s="143">
        <v>10227.36</v>
      </c>
      <c r="E246" s="143">
        <f>+E247+E250+E255+E260</f>
        <v>8313.7200000000012</v>
      </c>
      <c r="F246" s="143">
        <f>+F247+F250+F255+F260</f>
        <v>8313.7200000000012</v>
      </c>
      <c r="G246" s="102">
        <f t="shared" si="12"/>
        <v>100</v>
      </c>
      <c r="H246" s="103">
        <f t="shared" si="11"/>
        <v>81.289013000422401</v>
      </c>
    </row>
    <row r="247" spans="1:8" s="23" customFormat="1" ht="13.5" customHeight="1" x14ac:dyDescent="0.25">
      <c r="A247" s="127">
        <v>321</v>
      </c>
      <c r="B247" s="136">
        <v>42</v>
      </c>
      <c r="C247" s="47" t="s">
        <v>141</v>
      </c>
      <c r="D247" s="143">
        <v>198</v>
      </c>
      <c r="E247" s="143">
        <f>+E248+E249</f>
        <v>60</v>
      </c>
      <c r="F247" s="143">
        <f>+F248+F249</f>
        <v>60</v>
      </c>
      <c r="G247" s="102">
        <f t="shared" si="12"/>
        <v>100</v>
      </c>
      <c r="H247" s="103">
        <f t="shared" si="11"/>
        <v>30.303030303030305</v>
      </c>
    </row>
    <row r="248" spans="1:8" s="23" customFormat="1" ht="13.5" customHeight="1" x14ac:dyDescent="0.25">
      <c r="A248" s="142">
        <v>3211</v>
      </c>
      <c r="B248" s="137">
        <v>42</v>
      </c>
      <c r="C248" s="115" t="s">
        <v>112</v>
      </c>
      <c r="D248" s="144">
        <v>0</v>
      </c>
      <c r="E248" s="144">
        <v>60</v>
      </c>
      <c r="F248" s="144">
        <v>60</v>
      </c>
      <c r="G248" s="102">
        <f t="shared" si="12"/>
        <v>100</v>
      </c>
      <c r="H248" s="103" t="e">
        <f t="shared" si="11"/>
        <v>#DIV/0!</v>
      </c>
    </row>
    <row r="249" spans="1:8" s="23" customFormat="1" ht="13.5" customHeight="1" x14ac:dyDescent="0.25">
      <c r="A249" s="142">
        <v>3214</v>
      </c>
      <c r="B249" s="137">
        <v>42</v>
      </c>
      <c r="C249" s="115" t="s">
        <v>193</v>
      </c>
      <c r="D249" s="144">
        <v>198</v>
      </c>
      <c r="E249" s="144">
        <v>0</v>
      </c>
      <c r="F249" s="144">
        <v>0</v>
      </c>
      <c r="G249" s="102" t="e">
        <f t="shared" si="12"/>
        <v>#DIV/0!</v>
      </c>
      <c r="H249" s="103">
        <f t="shared" si="11"/>
        <v>0</v>
      </c>
    </row>
    <row r="250" spans="1:8" s="23" customFormat="1" ht="13.5" customHeight="1" x14ac:dyDescent="0.25">
      <c r="A250" s="126">
        <v>322</v>
      </c>
      <c r="B250" s="132">
        <v>42</v>
      </c>
      <c r="C250" s="114" t="s">
        <v>142</v>
      </c>
      <c r="D250" s="143">
        <v>5076.53</v>
      </c>
      <c r="E250" s="143">
        <f>+E251+E252+E253+E254</f>
        <v>757.68</v>
      </c>
      <c r="F250" s="143">
        <f>+F251+F252+F253+F254</f>
        <v>757.68</v>
      </c>
      <c r="G250" s="102">
        <f t="shared" si="12"/>
        <v>100</v>
      </c>
      <c r="H250" s="103">
        <f t="shared" si="11"/>
        <v>14.925155568862984</v>
      </c>
    </row>
    <row r="251" spans="1:8" s="23" customFormat="1" ht="13.5" customHeight="1" x14ac:dyDescent="0.25">
      <c r="A251" s="128">
        <v>3221</v>
      </c>
      <c r="B251" s="134">
        <v>42</v>
      </c>
      <c r="C251" s="159" t="s">
        <v>117</v>
      </c>
      <c r="D251" s="144">
        <v>120</v>
      </c>
      <c r="E251" s="144">
        <v>0</v>
      </c>
      <c r="F251" s="144">
        <v>0</v>
      </c>
      <c r="G251" s="102" t="e">
        <f t="shared" si="12"/>
        <v>#DIV/0!</v>
      </c>
      <c r="H251" s="103">
        <f t="shared" si="11"/>
        <v>0</v>
      </c>
    </row>
    <row r="252" spans="1:8" s="23" customFormat="1" ht="13.5" customHeight="1" x14ac:dyDescent="0.25">
      <c r="A252" s="128">
        <v>3222</v>
      </c>
      <c r="B252" s="134">
        <v>42</v>
      </c>
      <c r="C252" s="116" t="s">
        <v>171</v>
      </c>
      <c r="D252" s="144">
        <v>4250.91</v>
      </c>
      <c r="E252" s="144">
        <v>757.68</v>
      </c>
      <c r="F252" s="144">
        <v>757.68</v>
      </c>
      <c r="G252" s="102">
        <f t="shared" si="12"/>
        <v>100</v>
      </c>
      <c r="H252" s="103">
        <f t="shared" si="11"/>
        <v>17.823948284014481</v>
      </c>
    </row>
    <row r="253" spans="1:8" s="23" customFormat="1" ht="13.5" customHeight="1" x14ac:dyDescent="0.25">
      <c r="A253" s="128">
        <v>3224</v>
      </c>
      <c r="B253" s="134">
        <v>42</v>
      </c>
      <c r="C253" s="115" t="s">
        <v>143</v>
      </c>
      <c r="D253" s="144">
        <v>461.61</v>
      </c>
      <c r="E253" s="144">
        <v>0</v>
      </c>
      <c r="F253" s="144">
        <v>0</v>
      </c>
      <c r="G253" s="102" t="e">
        <f t="shared" si="12"/>
        <v>#DIV/0!</v>
      </c>
      <c r="H253" s="103">
        <f t="shared" si="11"/>
        <v>0</v>
      </c>
    </row>
    <row r="254" spans="1:8" s="23" customFormat="1" ht="13.5" customHeight="1" x14ac:dyDescent="0.25">
      <c r="A254" s="128">
        <v>3225</v>
      </c>
      <c r="B254" s="134">
        <v>42</v>
      </c>
      <c r="C254" s="159" t="s">
        <v>174</v>
      </c>
      <c r="D254" s="144">
        <v>244.01</v>
      </c>
      <c r="E254" s="144">
        <v>0</v>
      </c>
      <c r="F254" s="144">
        <v>0</v>
      </c>
      <c r="G254" s="102" t="e">
        <f t="shared" si="12"/>
        <v>#DIV/0!</v>
      </c>
      <c r="H254" s="103">
        <f t="shared" si="11"/>
        <v>0</v>
      </c>
    </row>
    <row r="255" spans="1:8" s="158" customFormat="1" ht="13.5" customHeight="1" x14ac:dyDescent="0.25">
      <c r="A255" s="155">
        <v>323</v>
      </c>
      <c r="B255" s="156">
        <v>42</v>
      </c>
      <c r="C255" s="157" t="s">
        <v>145</v>
      </c>
      <c r="D255" s="143">
        <v>3062.08</v>
      </c>
      <c r="E255" s="143">
        <f>+E256+E257+E258+E259</f>
        <v>5114.63</v>
      </c>
      <c r="F255" s="143">
        <f>+F256+F257+F258+F259</f>
        <v>5086.5200000000004</v>
      </c>
      <c r="G255" s="102">
        <f t="shared" si="12"/>
        <v>99.450400126695399</v>
      </c>
      <c r="H255" s="103">
        <f t="shared" si="11"/>
        <v>166.11323022259381</v>
      </c>
    </row>
    <row r="256" spans="1:8" s="158" customFormat="1" ht="13.5" customHeight="1" x14ac:dyDescent="0.25">
      <c r="A256" s="197">
        <v>3232</v>
      </c>
      <c r="B256" s="198">
        <v>42</v>
      </c>
      <c r="C256" s="199" t="s">
        <v>194</v>
      </c>
      <c r="D256" s="144">
        <v>632.35</v>
      </c>
      <c r="E256" s="144">
        <v>1714.63</v>
      </c>
      <c r="F256" s="144">
        <v>1714.63</v>
      </c>
      <c r="G256" s="102">
        <f t="shared" si="12"/>
        <v>100</v>
      </c>
      <c r="H256" s="103">
        <f t="shared" si="11"/>
        <v>271.15205187000868</v>
      </c>
    </row>
    <row r="257" spans="1:8" s="158" customFormat="1" ht="13.5" customHeight="1" x14ac:dyDescent="0.25">
      <c r="A257" s="142">
        <v>3235</v>
      </c>
      <c r="B257" s="137">
        <v>42</v>
      </c>
      <c r="C257" s="116" t="s">
        <v>127</v>
      </c>
      <c r="D257" s="144">
        <v>950</v>
      </c>
      <c r="E257" s="144">
        <v>1800</v>
      </c>
      <c r="F257" s="144">
        <v>1700</v>
      </c>
      <c r="G257" s="102">
        <f t="shared" si="12"/>
        <v>94.444444444444443</v>
      </c>
      <c r="H257" s="103">
        <f t="shared" si="11"/>
        <v>178.94736842105263</v>
      </c>
    </row>
    <row r="258" spans="1:8" s="23" customFormat="1" ht="13.5" customHeight="1" x14ac:dyDescent="0.25">
      <c r="A258" s="128">
        <v>3237</v>
      </c>
      <c r="B258" s="134">
        <v>42</v>
      </c>
      <c r="C258" s="192" t="s">
        <v>129</v>
      </c>
      <c r="D258" s="144">
        <v>1317.23</v>
      </c>
      <c r="E258" s="144">
        <v>600</v>
      </c>
      <c r="F258" s="144">
        <v>671.89</v>
      </c>
      <c r="G258" s="102">
        <f t="shared" si="12"/>
        <v>111.98166666666667</v>
      </c>
      <c r="H258" s="103">
        <f t="shared" si="11"/>
        <v>51.007796664212023</v>
      </c>
    </row>
    <row r="259" spans="1:8" s="23" customFormat="1" ht="13.5" customHeight="1" x14ac:dyDescent="0.25">
      <c r="A259" s="128">
        <v>3239</v>
      </c>
      <c r="B259" s="134">
        <v>42</v>
      </c>
      <c r="C259" s="192" t="s">
        <v>131</v>
      </c>
      <c r="D259" s="144">
        <v>162.5</v>
      </c>
      <c r="E259" s="144">
        <v>1000</v>
      </c>
      <c r="F259" s="144">
        <v>1000</v>
      </c>
      <c r="G259" s="102">
        <f t="shared" si="12"/>
        <v>100</v>
      </c>
      <c r="H259" s="103">
        <f t="shared" si="11"/>
        <v>615.38461538461547</v>
      </c>
    </row>
    <row r="260" spans="1:8" s="23" customFormat="1" ht="13.5" customHeight="1" x14ac:dyDescent="0.25">
      <c r="A260" s="126">
        <v>329</v>
      </c>
      <c r="B260" s="132">
        <v>42</v>
      </c>
      <c r="C260" s="160" t="s">
        <v>166</v>
      </c>
      <c r="D260" s="143">
        <v>1890.75</v>
      </c>
      <c r="E260" s="143">
        <f>+E261+E262+E263</f>
        <v>2381.41</v>
      </c>
      <c r="F260" s="143">
        <f>+F261+F262+F263</f>
        <v>2409.52</v>
      </c>
      <c r="G260" s="102">
        <f t="shared" si="12"/>
        <v>101.18039312844071</v>
      </c>
      <c r="H260" s="103">
        <f t="shared" si="11"/>
        <v>127.43726034642337</v>
      </c>
    </row>
    <row r="261" spans="1:8" s="23" customFormat="1" ht="13.5" customHeight="1" x14ac:dyDescent="0.25">
      <c r="A261" s="128">
        <v>3291</v>
      </c>
      <c r="B261" s="134">
        <v>42</v>
      </c>
      <c r="C261" s="159" t="s">
        <v>238</v>
      </c>
      <c r="D261" s="144">
        <v>0</v>
      </c>
      <c r="E261" s="144">
        <v>1800</v>
      </c>
      <c r="F261" s="144">
        <v>1800</v>
      </c>
      <c r="G261" s="102">
        <f t="shared" si="12"/>
        <v>100</v>
      </c>
      <c r="H261" s="103" t="e">
        <f t="shared" si="11"/>
        <v>#DIV/0!</v>
      </c>
    </row>
    <row r="262" spans="1:8" s="23" customFormat="1" ht="13.5" customHeight="1" x14ac:dyDescent="0.25">
      <c r="A262" s="128">
        <v>3293</v>
      </c>
      <c r="B262" s="134">
        <v>42</v>
      </c>
      <c r="C262" s="159" t="s">
        <v>133</v>
      </c>
      <c r="D262" s="144">
        <v>195.21</v>
      </c>
      <c r="E262" s="144">
        <v>262.94</v>
      </c>
      <c r="F262" s="144">
        <v>262.94</v>
      </c>
      <c r="G262" s="102">
        <f t="shared" si="12"/>
        <v>100</v>
      </c>
      <c r="H262" s="103">
        <f t="shared" si="11"/>
        <v>134.69596844423953</v>
      </c>
    </row>
    <row r="263" spans="1:8" s="23" customFormat="1" ht="13.5" customHeight="1" x14ac:dyDescent="0.25">
      <c r="A263" s="128">
        <v>3299</v>
      </c>
      <c r="B263" s="134">
        <v>42</v>
      </c>
      <c r="C263" s="159" t="s">
        <v>166</v>
      </c>
      <c r="D263" s="144">
        <v>1695.54</v>
      </c>
      <c r="E263" s="144">
        <v>318.47000000000003</v>
      </c>
      <c r="F263" s="144">
        <v>346.58</v>
      </c>
      <c r="G263" s="102">
        <f t="shared" si="12"/>
        <v>108.82657707162369</v>
      </c>
      <c r="H263" s="103">
        <f t="shared" si="11"/>
        <v>20.440685563301368</v>
      </c>
    </row>
    <row r="264" spans="1:8" s="23" customFormat="1" ht="13.5" customHeight="1" x14ac:dyDescent="0.25">
      <c r="A264" s="147">
        <v>4</v>
      </c>
      <c r="B264" s="146">
        <v>42</v>
      </c>
      <c r="C264" s="120" t="s">
        <v>80</v>
      </c>
      <c r="D264" s="46">
        <v>0</v>
      </c>
      <c r="E264" s="46">
        <f t="shared" ref="E264:F266" si="14">+E265</f>
        <v>3200</v>
      </c>
      <c r="F264" s="46">
        <f t="shared" si="14"/>
        <v>3200</v>
      </c>
      <c r="G264" s="102">
        <f t="shared" si="12"/>
        <v>100</v>
      </c>
      <c r="H264" s="103" t="e">
        <f t="shared" si="11"/>
        <v>#DIV/0!</v>
      </c>
    </row>
    <row r="265" spans="1:8" s="23" customFormat="1" ht="13.5" customHeight="1" x14ac:dyDescent="0.25">
      <c r="A265" s="147">
        <v>42</v>
      </c>
      <c r="B265" s="146">
        <v>42</v>
      </c>
      <c r="C265" s="120" t="s">
        <v>81</v>
      </c>
      <c r="D265" s="46">
        <v>0</v>
      </c>
      <c r="E265" s="46">
        <f t="shared" si="14"/>
        <v>3200</v>
      </c>
      <c r="F265" s="46">
        <f t="shared" si="14"/>
        <v>3200</v>
      </c>
      <c r="G265" s="102">
        <f t="shared" si="12"/>
        <v>100</v>
      </c>
      <c r="H265" s="103" t="e">
        <f t="shared" si="11"/>
        <v>#DIV/0!</v>
      </c>
    </row>
    <row r="266" spans="1:8" s="23" customFormat="1" ht="13.5" customHeight="1" x14ac:dyDescent="0.25">
      <c r="A266" s="126">
        <v>422</v>
      </c>
      <c r="B266" s="132">
        <v>42</v>
      </c>
      <c r="C266" s="118" t="s">
        <v>172</v>
      </c>
      <c r="D266" s="41">
        <v>0</v>
      </c>
      <c r="E266" s="41">
        <f t="shared" si="14"/>
        <v>3200</v>
      </c>
      <c r="F266" s="41">
        <f t="shared" si="14"/>
        <v>3200</v>
      </c>
      <c r="G266" s="102">
        <f t="shared" si="12"/>
        <v>100</v>
      </c>
      <c r="H266" s="103" t="e">
        <f t="shared" si="11"/>
        <v>#DIV/0!</v>
      </c>
    </row>
    <row r="267" spans="1:8" s="23" customFormat="1" ht="13.5" customHeight="1" x14ac:dyDescent="0.25">
      <c r="A267" s="128">
        <v>4221</v>
      </c>
      <c r="B267" s="134">
        <v>42</v>
      </c>
      <c r="C267" s="159" t="s">
        <v>139</v>
      </c>
      <c r="D267" s="193">
        <v>0</v>
      </c>
      <c r="E267" s="193">
        <v>3200</v>
      </c>
      <c r="F267" s="193">
        <v>3200</v>
      </c>
      <c r="G267" s="102">
        <f t="shared" si="12"/>
        <v>100</v>
      </c>
      <c r="H267" s="103" t="e">
        <f t="shared" si="11"/>
        <v>#DIV/0!</v>
      </c>
    </row>
    <row r="268" spans="1:8" s="23" customFormat="1" ht="26.25" customHeight="1" x14ac:dyDescent="0.25">
      <c r="A268" s="147"/>
      <c r="B268" s="146"/>
      <c r="C268" s="194"/>
      <c r="D268" s="46"/>
      <c r="E268" s="46"/>
      <c r="F268" s="46"/>
      <c r="G268" s="102"/>
      <c r="H268" s="103"/>
    </row>
    <row r="269" spans="1:8" s="23" customFormat="1" ht="27.75" customHeight="1" x14ac:dyDescent="0.25">
      <c r="A269" s="147"/>
      <c r="B269" s="146"/>
      <c r="C269" s="44"/>
      <c r="D269" s="46"/>
      <c r="E269" s="46"/>
      <c r="F269" s="46"/>
      <c r="G269" s="102"/>
      <c r="H269" s="103"/>
    </row>
    <row r="270" spans="1:8" s="23" customFormat="1" x14ac:dyDescent="0.2">
      <c r="A270" s="182"/>
      <c r="B270" s="182"/>
      <c r="D270" s="9"/>
      <c r="E270" s="8"/>
      <c r="F270" s="8"/>
      <c r="G270" s="105"/>
      <c r="H270" s="106"/>
    </row>
    <row r="271" spans="1:8" s="23" customFormat="1" x14ac:dyDescent="0.2">
      <c r="A271" s="182"/>
      <c r="B271" s="182"/>
      <c r="D271" s="9"/>
      <c r="E271" s="8"/>
      <c r="F271" s="8"/>
      <c r="G271" s="105"/>
      <c r="H271" s="106"/>
    </row>
    <row r="272" spans="1:8" s="23" customFormat="1" x14ac:dyDescent="0.2">
      <c r="A272" s="182"/>
      <c r="B272" s="182"/>
      <c r="D272" s="9"/>
      <c r="E272" s="8"/>
      <c r="F272" s="8"/>
      <c r="G272" s="105"/>
      <c r="H272" s="106"/>
    </row>
    <row r="273" spans="1:8" ht="13.5" x14ac:dyDescent="0.25">
      <c r="C273" s="30"/>
      <c r="D273" s="31"/>
      <c r="E273" s="34"/>
      <c r="F273" s="109"/>
      <c r="G273" s="110"/>
      <c r="H273" s="107"/>
    </row>
    <row r="274" spans="1:8" ht="13.5" x14ac:dyDescent="0.25">
      <c r="C274" s="195"/>
      <c r="D274" s="32"/>
      <c r="E274" s="235"/>
      <c r="F274" s="235"/>
      <c r="G274" s="104"/>
    </row>
    <row r="275" spans="1:8" ht="13.5" x14ac:dyDescent="0.25">
      <c r="C275" s="185"/>
      <c r="D275" s="32"/>
      <c r="E275" s="29"/>
      <c r="F275" s="29"/>
      <c r="G275" s="108"/>
    </row>
    <row r="276" spans="1:8" ht="13.5" x14ac:dyDescent="0.25">
      <c r="C276" s="185"/>
      <c r="D276" s="32"/>
      <c r="E276" s="31"/>
      <c r="F276" s="31"/>
      <c r="G276" s="104"/>
    </row>
    <row r="277" spans="1:8" ht="13.5" x14ac:dyDescent="0.25">
      <c r="C277" s="33"/>
      <c r="D277" s="32"/>
      <c r="E277" s="239"/>
      <c r="F277" s="239"/>
      <c r="G277" s="104"/>
    </row>
    <row r="278" spans="1:8" x14ac:dyDescent="0.2">
      <c r="A278" s="5"/>
      <c r="B278" s="5"/>
      <c r="C278" s="33"/>
      <c r="D278" s="98"/>
      <c r="E278" s="5"/>
      <c r="F278" s="23"/>
      <c r="G278" s="106"/>
      <c r="H278" s="5"/>
    </row>
  </sheetData>
  <mergeCells count="3">
    <mergeCell ref="E274:F274"/>
    <mergeCell ref="C1:H1"/>
    <mergeCell ref="E277:F277"/>
  </mergeCells>
  <pageMargins left="0.25" right="0.25" top="0.75" bottom="0.75" header="0.3" footer="0.3"/>
  <pageSetup paperSize="9"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4</vt:i4>
      </vt:variant>
    </vt:vector>
  </HeadingPairs>
  <TitlesOfParts>
    <vt:vector size="4" baseType="lpstr">
      <vt:lpstr>Opći dio </vt:lpstr>
      <vt:lpstr>Prihodi i rashodi po ek.klas.</vt:lpstr>
      <vt:lpstr>Prihodi i rashodi-izvori</vt:lpstr>
      <vt:lpstr>Rashodi i izdaci-iz.fin,ek i pr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I. OPĆI DIO KONSOLIDIRANOG PRORAČUNA</dc:title>
  <dc:creator>Korisnik</dc:creator>
  <cp:lastModifiedBy>Frane Marić</cp:lastModifiedBy>
  <cp:lastPrinted>2026-03-27T15:30:33Z</cp:lastPrinted>
  <dcterms:created xsi:type="dcterms:W3CDTF">2022-02-23T11:39:51Z</dcterms:created>
  <dcterms:modified xsi:type="dcterms:W3CDTF">2026-03-31T08:36:26Z</dcterms:modified>
</cp:coreProperties>
</file>